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cM" sheetId="1" r:id="rId4"/>
    <sheet state="visible" name="AS21" sheetId="2" r:id="rId5"/>
    <sheet state="visible" name="AS31" sheetId="3" r:id="rId6"/>
    <sheet state="visible" name="AS32" sheetId="4" r:id="rId7"/>
    <sheet state="visible" name="AS41" sheetId="5" r:id="rId8"/>
    <sheet state="visible" name="AS42" sheetId="6" r:id="rId9"/>
    <sheet state="visible" name="Beg2" sheetId="7" r:id="rId10"/>
    <sheet state="visible" name="Elem2" sheetId="8" r:id="rId11"/>
    <sheet state="visible" name="Pre1" sheetId="9" r:id="rId12"/>
    <sheet state="visible" name="Pre2" sheetId="10" r:id="rId13"/>
    <sheet state="visible" name="Pre3" sheetId="11" r:id="rId14"/>
    <sheet state="visible" name="Upper2" sheetId="12" r:id="rId15"/>
    <sheet state="visible" name="ЕГЭ" sheetId="13" r:id="rId16"/>
  </sheets>
  <definedNames>
    <definedName hidden="1" localSheetId="0" name="_xlnm._FilterDatabase">McM!$A$1:$H$4</definedName>
    <definedName hidden="1" localSheetId="1" name="_xlnm._FilterDatabase">'AS21'!$A$1:$I$23</definedName>
    <definedName hidden="1" localSheetId="2" name="_xlnm._FilterDatabase">'AS31'!$A$1:$J$7</definedName>
    <definedName hidden="1" localSheetId="3" name="_xlnm._FilterDatabase">'AS32'!$A$1:$J$7</definedName>
    <definedName hidden="1" localSheetId="4" name="_xlnm._FilterDatabase">'AS41'!$A$1:$J$6</definedName>
    <definedName hidden="1" localSheetId="5" name="_xlnm._FilterDatabase">'AS42'!$A$1:$J$8</definedName>
    <definedName hidden="1" localSheetId="6" name="_xlnm._FilterDatabase">'Beg2'!$A$1:$J$8</definedName>
    <definedName hidden="1" localSheetId="7" name="_xlnm._FilterDatabase">Elem2!$B$1:$J$22</definedName>
    <definedName hidden="1" localSheetId="8" name="_xlnm._FilterDatabase">'Pre1'!$A$1:$K$9</definedName>
    <definedName hidden="1" localSheetId="9" name="_xlnm._FilterDatabase">'Pre2'!$A$1:$K$10</definedName>
    <definedName hidden="1" localSheetId="10" name="_xlnm._FilterDatabase">'Pre3'!$B$1:$K$6</definedName>
    <definedName hidden="1" localSheetId="5" name="Z_963B2888_4BCC_4D9D_B5E5_2DBC93FBF7E6_.wvu.FilterData">'AS42'!$B$1:$J$8</definedName>
    <definedName hidden="1" localSheetId="5" name="Z_2F938AAA_D13D_46C4_9C51_A252A1490DDB_.wvu.FilterData">'AS42'!$B$1:$J$8</definedName>
  </definedNames>
  <calcPr/>
  <customWorkbookViews>
    <customWorkbookView activeSheetId="0" maximized="1" windowHeight="0" windowWidth="0" guid="{963B2888-4BCC-4D9D-B5E5-2DBC93FBF7E6}" name="Фильтр 1"/>
    <customWorkbookView activeSheetId="0" maximized="1" windowHeight="0" windowWidth="0" guid="{2F938AAA-D13D-46C4-9C51-A252A1490DDB}" name="Фильтр 2"/>
  </customWorkbookViews>
</workbook>
</file>

<file path=xl/sharedStrings.xml><?xml version="1.0" encoding="utf-8"?>
<sst xmlns="http://schemas.openxmlformats.org/spreadsheetml/2006/main" count="476" uniqueCount="181">
  <si>
    <t>Место</t>
  </si>
  <si>
    <t>Группа</t>
  </si>
  <si>
    <t>ФИО</t>
  </si>
  <si>
    <t xml:space="preserve">Преп. </t>
  </si>
  <si>
    <t>Reading &amp; Writing  (40)</t>
  </si>
  <si>
    <t>Speaking (15)</t>
  </si>
  <si>
    <t>TOTAL (55)</t>
  </si>
  <si>
    <t xml:space="preserve">% выполнения </t>
  </si>
  <si>
    <t>Mcm 1</t>
  </si>
  <si>
    <t>Елизар Х.</t>
  </si>
  <si>
    <t>ИЕБ</t>
  </si>
  <si>
    <t>Валерия К.</t>
  </si>
  <si>
    <t>Надежда П.</t>
  </si>
  <si>
    <t>средний балл</t>
  </si>
  <si>
    <t>Listening (20)</t>
  </si>
  <si>
    <t>Reading &amp; Writing (25)</t>
  </si>
  <si>
    <t>Speaking (25)</t>
  </si>
  <si>
    <t>TOTAL   (70)</t>
  </si>
  <si>
    <t>AS 2/1/2</t>
  </si>
  <si>
    <t>Константин Ж.</t>
  </si>
  <si>
    <t>AS 2/1/1</t>
  </si>
  <si>
    <t>Арсалан Г.</t>
  </si>
  <si>
    <t>ДугНВ</t>
  </si>
  <si>
    <t>AS 2/1/3</t>
  </si>
  <si>
    <t>Артем А.</t>
  </si>
  <si>
    <t>Егор З.</t>
  </si>
  <si>
    <t>Софья Р.</t>
  </si>
  <si>
    <t>Виолетта М.</t>
  </si>
  <si>
    <t>Энхэ Болод Б.</t>
  </si>
  <si>
    <t>Злата Ш.</t>
  </si>
  <si>
    <t>Роман М.</t>
  </si>
  <si>
    <t>Айдар Д.</t>
  </si>
  <si>
    <t>Вероника М.</t>
  </si>
  <si>
    <t>Мария Е.</t>
  </si>
  <si>
    <t>Тамара П.</t>
  </si>
  <si>
    <t>Артем П.</t>
  </si>
  <si>
    <t>Тамара Ж.</t>
  </si>
  <si>
    <t>Дари Н.</t>
  </si>
  <si>
    <t>Бато С.</t>
  </si>
  <si>
    <t>Listening (25)</t>
  </si>
  <si>
    <t>Reading &amp; Writing (35)</t>
  </si>
  <si>
    <t>Speaking (29)</t>
  </si>
  <si>
    <t>Advanced (15)</t>
  </si>
  <si>
    <t>TOTAL   (89/104)</t>
  </si>
  <si>
    <t>AS3/1/1</t>
  </si>
  <si>
    <t>Полина И.</t>
  </si>
  <si>
    <t>ДАА</t>
  </si>
  <si>
    <t>Арина Т.</t>
  </si>
  <si>
    <t>Валерия М.</t>
  </si>
  <si>
    <t>Виктор П.</t>
  </si>
  <si>
    <t>Полина Р.</t>
  </si>
  <si>
    <t>Ардан Б.</t>
  </si>
  <si>
    <t>Advanced (21)</t>
  </si>
  <si>
    <t>TOTAL   (89/110)</t>
  </si>
  <si>
    <t>AS3/2/1</t>
  </si>
  <si>
    <t>Дарья С.</t>
  </si>
  <si>
    <t>Ярослава Е.</t>
  </si>
  <si>
    <t>Дамдин Д.</t>
  </si>
  <si>
    <t>Индира Е.</t>
  </si>
  <si>
    <t>Арина М.</t>
  </si>
  <si>
    <t>Сойжина Д.</t>
  </si>
  <si>
    <t>Speaking (20)</t>
  </si>
  <si>
    <t>Advanced (8)</t>
  </si>
  <si>
    <t>TOTAL   (80/88)</t>
  </si>
  <si>
    <t>AS4/1/1</t>
  </si>
  <si>
    <t>Вениамин А.</t>
  </si>
  <si>
    <t>Данил З.</t>
  </si>
  <si>
    <t>Людмила О.</t>
  </si>
  <si>
    <t>Номина Н.</t>
  </si>
  <si>
    <t>Яна Б.</t>
  </si>
  <si>
    <t>Advanced (12)</t>
  </si>
  <si>
    <t>TOTAL   (80/92)</t>
  </si>
  <si>
    <t>AS 4/2/1</t>
  </si>
  <si>
    <t>Дмитрий Н.</t>
  </si>
  <si>
    <t>Владислав Б.</t>
  </si>
  <si>
    <t>Аюр А.</t>
  </si>
  <si>
    <t>Амгалан Д.</t>
  </si>
  <si>
    <t>Дмитрий Ч.</t>
  </si>
  <si>
    <t>Лев З.</t>
  </si>
  <si>
    <t>Listening (10)</t>
  </si>
  <si>
    <t>Reading &amp; Writing (24)</t>
  </si>
  <si>
    <t>Speaking (26)</t>
  </si>
  <si>
    <t>Advanced (22)</t>
  </si>
  <si>
    <t>TOTAL   (60/82)</t>
  </si>
  <si>
    <t>Beg2/1</t>
  </si>
  <si>
    <t>Иван Г.</t>
  </si>
  <si>
    <t>Алексей И.</t>
  </si>
  <si>
    <t>Аяна Ш.</t>
  </si>
  <si>
    <t>Давид Г.</t>
  </si>
  <si>
    <t>Ананда Ц.</t>
  </si>
  <si>
    <t>Анастасия С.</t>
  </si>
  <si>
    <t>Reading &amp; Writing (39)</t>
  </si>
  <si>
    <t>Speaking (30)</t>
  </si>
  <si>
    <t>Advanced( 10)</t>
  </si>
  <si>
    <t>TOTAL   (94/104)</t>
  </si>
  <si>
    <t>Elem 2/1</t>
  </si>
  <si>
    <t>Леонид О.</t>
  </si>
  <si>
    <t>Арюхан Ц.</t>
  </si>
  <si>
    <t>Elem 2/3</t>
  </si>
  <si>
    <t>Алина Г.</t>
  </si>
  <si>
    <t>Дмитрий Р.</t>
  </si>
  <si>
    <t>Дара Ш.</t>
  </si>
  <si>
    <t>Александра Б.</t>
  </si>
  <si>
    <t>Elem 2/2</t>
  </si>
  <si>
    <t>Барас Т.</t>
  </si>
  <si>
    <t>Нарана Ж.</t>
  </si>
  <si>
    <t>Намсарай Р.</t>
  </si>
  <si>
    <t>Дари Б.</t>
  </si>
  <si>
    <t>Анна М.</t>
  </si>
  <si>
    <t>Вера Х.</t>
  </si>
  <si>
    <t>Алдар А.</t>
  </si>
  <si>
    <t>Милена Н.</t>
  </si>
  <si>
    <t>Арина Ж.</t>
  </si>
  <si>
    <t>Санжейла Ц.</t>
  </si>
  <si>
    <t>Алексей Е.</t>
  </si>
  <si>
    <t>Дарья М.</t>
  </si>
  <si>
    <t>Анастасия К.</t>
  </si>
  <si>
    <t>Айдар Н.</t>
  </si>
  <si>
    <t>Reading (30)</t>
  </si>
  <si>
    <t>Writing  (5)</t>
  </si>
  <si>
    <t>Advanced( 5)</t>
  </si>
  <si>
    <t>TOTAL (90/95)</t>
  </si>
  <si>
    <t>Pre1/1</t>
  </si>
  <si>
    <t>Мария М.</t>
  </si>
  <si>
    <t>Мария Б.</t>
  </si>
  <si>
    <t>Екатерина Б.</t>
  </si>
  <si>
    <t>Екатерина Я.</t>
  </si>
  <si>
    <t>Тамила А.</t>
  </si>
  <si>
    <t>Дари Ц.</t>
  </si>
  <si>
    <t>Кира Б.</t>
  </si>
  <si>
    <t>Сарюна Б.</t>
  </si>
  <si>
    <t>Writing (10)</t>
  </si>
  <si>
    <t>Speaking (34)</t>
  </si>
  <si>
    <t>Advanced( 15)</t>
  </si>
  <si>
    <t>TOTAL   (99 / 114)</t>
  </si>
  <si>
    <t>Pre2/1</t>
  </si>
  <si>
    <t>Данил К.</t>
  </si>
  <si>
    <t>Pre2/2</t>
  </si>
  <si>
    <t>Яна У.</t>
  </si>
  <si>
    <t>Туяна С.</t>
  </si>
  <si>
    <t>Екатерина Р.</t>
  </si>
  <si>
    <t>Анна А.</t>
  </si>
  <si>
    <t>Илья Р.</t>
  </si>
  <si>
    <t>Александр Б.</t>
  </si>
  <si>
    <t>Андрей Ц.</t>
  </si>
  <si>
    <t>среднее значение</t>
  </si>
  <si>
    <t>Listening (27)</t>
  </si>
  <si>
    <t>Writing (15)</t>
  </si>
  <si>
    <t>TOTAL   (97/107)</t>
  </si>
  <si>
    <t>Pre Int 3/1</t>
  </si>
  <si>
    <t>Анастасия Б.</t>
  </si>
  <si>
    <t>Арюна А.</t>
  </si>
  <si>
    <t>Ульяна М.</t>
  </si>
  <si>
    <t>Захар Ш.</t>
  </si>
  <si>
    <t>Listening (30)</t>
  </si>
  <si>
    <t>Use of Eng (42)</t>
  </si>
  <si>
    <t>Writing (23)</t>
  </si>
  <si>
    <t>Speaking (40)</t>
  </si>
  <si>
    <t>TOTAL  (165)</t>
  </si>
  <si>
    <t>Upper 2/1</t>
  </si>
  <si>
    <t>Доржи Б.</t>
  </si>
  <si>
    <t>Аяна Г.</t>
  </si>
  <si>
    <t>Амина Д.</t>
  </si>
  <si>
    <t>Александра Т.</t>
  </si>
  <si>
    <t>Марина А.</t>
  </si>
  <si>
    <t>Арсалан Н.</t>
  </si>
  <si>
    <t>-</t>
  </si>
  <si>
    <t>Елизавета П.</t>
  </si>
  <si>
    <t>Аудирование (14)</t>
  </si>
  <si>
    <t>Чтение (14)</t>
  </si>
  <si>
    <t>Грамматика и лексика (18)</t>
  </si>
  <si>
    <t>E-mail (6)</t>
  </si>
  <si>
    <t>Essay (14)</t>
  </si>
  <si>
    <t>TOTAL (86)</t>
  </si>
  <si>
    <t>% выполнения</t>
  </si>
  <si>
    <t>Тестовый балл</t>
  </si>
  <si>
    <t>ЕГЭ</t>
  </si>
  <si>
    <t>Елена П.</t>
  </si>
  <si>
    <t>Ксения П.</t>
  </si>
  <si>
    <t>Виктор Б.</t>
  </si>
  <si>
    <t>Буянто С.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</si>
</sst>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0.0"/>
  </numFmts>
  <fonts count="20">
    <font>
      <sz val="10.0"/>
      <color rgb="FF000000"/>
      <name val="Arial"/>
      <scheme val="minor"/>
    </font>
    <font>
      <b/>
      <sz val="11.0"/>
      <color theme="1"/>
      <name val="Calibri"/>
    </font>
    <font>
      <b/>
      <i/>
      <sz val="11.0"/>
      <color theme="1"/>
      <name val="Calibri"/>
    </font>
    <font>
      <color theme="1"/>
      <name val="Calibri"/>
    </font>
    <font>
      <sz val="11.0"/>
      <color theme="1"/>
      <name val="Calibri"/>
    </font>
    <font>
      <color theme="1"/>
      <name val="Arial"/>
    </font>
    <font>
      <i/>
      <sz val="11.0"/>
      <color theme="1"/>
      <name val="Calibri"/>
    </font>
    <font>
      <b/>
      <i/>
      <color theme="1"/>
      <name val="Calibri"/>
    </font>
    <font>
      <b/>
      <color theme="1"/>
      <name val="Calibri"/>
    </font>
    <font>
      <b/>
      <sz val="9.0"/>
      <color theme="1"/>
      <name val="Calibri"/>
    </font>
    <font>
      <b/>
      <i/>
      <sz val="9.0"/>
      <color theme="1"/>
      <name val="Calibri"/>
    </font>
    <font>
      <b/>
      <color theme="1"/>
      <name val="Arial"/>
    </font>
    <font>
      <b/>
      <i/>
      <color theme="1"/>
      <name val="Arial"/>
    </font>
    <font>
      <i/>
      <color theme="1"/>
      <name val="Arial"/>
    </font>
    <font>
      <b/>
      <sz val="7.0"/>
      <color theme="1"/>
      <name val="Arial"/>
      <scheme val="minor"/>
    </font>
    <font>
      <b/>
      <sz val="8.0"/>
      <color theme="1"/>
      <name val="Calibri"/>
    </font>
    <font>
      <b/>
      <i/>
      <sz val="8.0"/>
      <color theme="1"/>
      <name val="Calibri"/>
    </font>
    <font>
      <i/>
      <color theme="1"/>
      <name val="Calibri"/>
    </font>
    <font>
      <color theme="1"/>
      <name val="Arial"/>
      <scheme val="minor"/>
    </font>
    <font>
      <b/>
      <sz val="9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 readingOrder="0" shrinkToFit="0" wrapText="1"/>
    </xf>
    <xf borderId="2" fillId="0" fontId="2" numFmtId="0" xfId="0" applyAlignment="1" applyBorder="1" applyFont="1">
      <alignment horizontal="center" shrinkToFit="0" wrapText="1"/>
    </xf>
    <xf borderId="0" fillId="0" fontId="3" numFmtId="0" xfId="0" applyAlignment="1" applyFont="1">
      <alignment vertical="bottom"/>
    </xf>
    <xf borderId="3" fillId="2" fontId="3" numFmtId="0" xfId="0" applyAlignment="1" applyBorder="1" applyFill="1" applyFont="1">
      <alignment vertical="bottom"/>
    </xf>
    <xf borderId="4" fillId="2" fontId="4" numFmtId="0" xfId="0" applyAlignment="1" applyBorder="1" applyFont="1">
      <alignment vertical="bottom"/>
    </xf>
    <xf borderId="4" fillId="2" fontId="5" numFmtId="0" xfId="0" applyAlignment="1" applyBorder="1" applyFont="1">
      <alignment readingOrder="0" vertical="bottom"/>
    </xf>
    <xf borderId="4" fillId="2" fontId="3" numFmtId="0" xfId="0" applyAlignment="1" applyBorder="1" applyFont="1">
      <alignment readingOrder="0" vertical="bottom"/>
    </xf>
    <xf borderId="4" fillId="2" fontId="3" numFmtId="0" xfId="0" applyAlignment="1" applyBorder="1" applyFont="1">
      <alignment horizontal="center" readingOrder="0" vertical="bottom"/>
    </xf>
    <xf borderId="4" fillId="2" fontId="1" numFmtId="0" xfId="0" applyAlignment="1" applyBorder="1" applyFont="1">
      <alignment horizontal="center" readingOrder="0" shrinkToFit="0" vertical="top" wrapText="1"/>
    </xf>
    <xf borderId="4" fillId="2" fontId="6" numFmtId="2" xfId="0" applyAlignment="1" applyBorder="1" applyFont="1" applyNumberFormat="1">
      <alignment horizontal="center" shrinkToFit="0" vertical="top" wrapText="1"/>
    </xf>
    <xf borderId="0" fillId="2" fontId="3" numFmtId="0" xfId="0" applyAlignment="1" applyFont="1">
      <alignment readingOrder="0" vertical="bottom"/>
    </xf>
    <xf borderId="4" fillId="2" fontId="4" numFmtId="0" xfId="0" applyAlignment="1" applyBorder="1" applyFont="1">
      <alignment horizontal="center" readingOrder="0" vertical="bottom"/>
    </xf>
    <xf borderId="3" fillId="0" fontId="3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4" fillId="3" fontId="7" numFmtId="0" xfId="0" applyAlignment="1" applyBorder="1" applyFill="1" applyFont="1">
      <alignment vertical="top"/>
    </xf>
    <xf borderId="4" fillId="3" fontId="3" numFmtId="0" xfId="0" applyAlignment="1" applyBorder="1" applyFont="1">
      <alignment vertical="top"/>
    </xf>
    <xf borderId="4" fillId="3" fontId="7" numFmtId="4" xfId="0" applyAlignment="1" applyBorder="1" applyFont="1" applyNumberFormat="1">
      <alignment horizontal="center" vertical="top"/>
    </xf>
    <xf borderId="4" fillId="3" fontId="7" numFmtId="0" xfId="0" applyAlignment="1" applyBorder="1" applyFont="1">
      <alignment horizontal="center" vertical="top"/>
    </xf>
    <xf borderId="4" fillId="3" fontId="7" numFmtId="2" xfId="0" applyAlignment="1" applyBorder="1" applyFont="1" applyNumberFormat="1">
      <alignment horizontal="center" vertical="top"/>
    </xf>
    <xf borderId="1" fillId="4" fontId="1" numFmtId="0" xfId="0" applyAlignment="1" applyBorder="1" applyFill="1" applyFont="1">
      <alignment horizontal="center" shrinkToFit="0" wrapText="1"/>
    </xf>
    <xf borderId="2" fillId="4" fontId="1" numFmtId="0" xfId="0" applyAlignment="1" applyBorder="1" applyFont="1">
      <alignment horizontal="center" shrinkToFit="0" wrapText="1"/>
    </xf>
    <xf borderId="2" fillId="4" fontId="1" numFmtId="0" xfId="0" applyAlignment="1" applyBorder="1" applyFont="1">
      <alignment shrinkToFit="0" wrapText="1"/>
    </xf>
    <xf borderId="2" fillId="4" fontId="1" numFmtId="0" xfId="0" applyAlignment="1" applyBorder="1" applyFont="1">
      <alignment horizontal="center" readingOrder="0" shrinkToFit="0" wrapText="1"/>
    </xf>
    <xf borderId="2" fillId="4" fontId="2" numFmtId="0" xfId="0" applyAlignment="1" applyBorder="1" applyFont="1">
      <alignment horizontal="center" shrinkToFit="0" wrapText="1"/>
    </xf>
    <xf borderId="0" fillId="4" fontId="3" numFmtId="0" xfId="0" applyAlignment="1" applyFont="1">
      <alignment vertical="bottom"/>
    </xf>
    <xf borderId="3" fillId="4" fontId="3" numFmtId="0" xfId="0" applyAlignment="1" applyBorder="1" applyFont="1">
      <alignment vertical="top"/>
    </xf>
    <xf borderId="4" fillId="4" fontId="4" numFmtId="0" xfId="0" applyAlignment="1" applyBorder="1" applyFont="1">
      <alignment readingOrder="0" vertical="bottom"/>
    </xf>
    <xf borderId="4" fillId="4" fontId="5" numFmtId="0" xfId="0" applyAlignment="1" applyBorder="1" applyFont="1">
      <alignment readingOrder="0" vertical="bottom"/>
    </xf>
    <xf borderId="4" fillId="4" fontId="3" numFmtId="0" xfId="0" applyAlignment="1" applyBorder="1" applyFont="1">
      <alignment readingOrder="0" vertical="top"/>
    </xf>
    <xf borderId="4" fillId="4" fontId="1" numFmtId="0" xfId="0" applyAlignment="1" applyBorder="1" applyFont="1">
      <alignment horizontal="center" shrinkToFit="0" vertical="top" wrapText="1"/>
    </xf>
    <xf borderId="0" fillId="4" fontId="3" numFmtId="0" xfId="0" applyAlignment="1" applyFont="1">
      <alignment readingOrder="0" vertical="bottom"/>
    </xf>
    <xf borderId="4" fillId="4" fontId="3" numFmtId="164" xfId="0" applyAlignment="1" applyBorder="1" applyFont="1" applyNumberFormat="1">
      <alignment readingOrder="0" vertical="top"/>
    </xf>
    <xf borderId="4" fillId="4" fontId="1" numFmtId="1" xfId="0" applyAlignment="1" applyBorder="1" applyFont="1" applyNumberFormat="1">
      <alignment horizontal="center" readingOrder="0" shrinkToFit="0" vertical="top" wrapText="1"/>
    </xf>
    <xf borderId="3" fillId="4" fontId="3" numFmtId="0" xfId="0" applyAlignment="1" applyBorder="1" applyFont="1">
      <alignment vertical="bottom"/>
    </xf>
    <xf borderId="4" fillId="4" fontId="3" numFmtId="0" xfId="0" applyAlignment="1" applyBorder="1" applyFont="1">
      <alignment readingOrder="0" vertical="bottom"/>
    </xf>
    <xf borderId="4" fillId="4" fontId="4" numFmtId="0" xfId="0" applyAlignment="1" applyBorder="1" applyFont="1">
      <alignment readingOrder="0" vertical="top"/>
    </xf>
    <xf borderId="4" fillId="4" fontId="4" numFmtId="4" xfId="0" applyAlignment="1" applyBorder="1" applyFont="1" applyNumberFormat="1">
      <alignment horizontal="center" readingOrder="0" vertical="top"/>
    </xf>
    <xf borderId="4" fillId="4" fontId="4" numFmtId="4" xfId="0" applyAlignment="1" applyBorder="1" applyFont="1" applyNumberFormat="1">
      <alignment horizontal="center" vertical="top"/>
    </xf>
    <xf borderId="4" fillId="3" fontId="2" numFmtId="0" xfId="0" applyAlignment="1" applyBorder="1" applyFont="1">
      <alignment vertical="top"/>
    </xf>
    <xf borderId="4" fillId="3" fontId="2" numFmtId="4" xfId="0" applyAlignment="1" applyBorder="1" applyFont="1" applyNumberFormat="1">
      <alignment horizontal="center" vertical="top"/>
    </xf>
    <xf borderId="1" fillId="0" fontId="1" numFmtId="0" xfId="0" applyAlignment="1" applyBorder="1" applyFont="1">
      <alignment horizontal="center" shrinkToFit="0" wrapText="1"/>
    </xf>
    <xf borderId="4" fillId="4" fontId="5" numFmtId="0" xfId="0" applyAlignment="1" applyBorder="1" applyFont="1">
      <alignment vertical="bottom"/>
    </xf>
    <xf borderId="4" fillId="5" fontId="5" numFmtId="0" xfId="0" applyAlignment="1" applyBorder="1" applyFill="1" applyFont="1">
      <alignment readingOrder="0" vertical="bottom"/>
    </xf>
    <xf borderId="4" fillId="4" fontId="4" numFmtId="0" xfId="0" applyAlignment="1" applyBorder="1" applyFont="1">
      <alignment horizontal="center" readingOrder="0" vertical="bottom"/>
    </xf>
    <xf borderId="4" fillId="4" fontId="4" numFmtId="0" xfId="0" applyAlignment="1" applyBorder="1" applyFont="1">
      <alignment horizontal="center" readingOrder="0" shrinkToFit="0" vertical="top" wrapText="1"/>
    </xf>
    <xf borderId="4" fillId="4" fontId="6" numFmtId="2" xfId="0" applyAlignment="1" applyBorder="1" applyFont="1" applyNumberFormat="1">
      <alignment horizontal="center" shrinkToFit="0" vertical="top" wrapText="1"/>
    </xf>
    <xf borderId="3" fillId="0" fontId="3" numFmtId="0" xfId="0" applyAlignment="1" applyBorder="1" applyFont="1">
      <alignment vertical="top"/>
    </xf>
    <xf borderId="4" fillId="0" fontId="3" numFmtId="0" xfId="0" applyAlignment="1" applyBorder="1" applyFont="1">
      <alignment vertical="top"/>
    </xf>
    <xf borderId="0" fillId="0" fontId="3" numFmtId="0" xfId="0" applyAlignment="1" applyFont="1">
      <alignment vertical="top"/>
    </xf>
    <xf borderId="1" fillId="0" fontId="8" numFmtId="0" xfId="0" applyAlignment="1" applyBorder="1" applyFont="1">
      <alignment horizontal="center" shrinkToFit="0" wrapText="1"/>
    </xf>
    <xf borderId="2" fillId="0" fontId="8" numFmtId="0" xfId="0" applyAlignment="1" applyBorder="1" applyFont="1">
      <alignment horizontal="center" shrinkToFit="0" wrapText="1"/>
    </xf>
    <xf borderId="2" fillId="0" fontId="9" numFmtId="0" xfId="0" applyAlignment="1" applyBorder="1" applyFont="1">
      <alignment horizontal="center" shrinkToFit="0" wrapText="1"/>
    </xf>
    <xf borderId="2" fillId="0" fontId="9" numFmtId="0" xfId="0" applyAlignment="1" applyBorder="1" applyFont="1">
      <alignment horizontal="center" readingOrder="0" shrinkToFit="0" wrapText="1"/>
    </xf>
    <xf borderId="2" fillId="0" fontId="10" numFmtId="0" xfId="0" applyAlignment="1" applyBorder="1" applyFont="1">
      <alignment horizontal="center" shrinkToFit="0" wrapText="1"/>
    </xf>
    <xf borderId="3" fillId="5" fontId="3" numFmtId="0" xfId="0" applyAlignment="1" applyBorder="1" applyFont="1">
      <alignment vertical="bottom"/>
    </xf>
    <xf borderId="4" fillId="5" fontId="5" numFmtId="0" xfId="0" applyAlignment="1" applyBorder="1" applyFont="1">
      <alignment vertical="bottom"/>
    </xf>
    <xf borderId="4" fillId="5" fontId="3" numFmtId="0" xfId="0" applyAlignment="1" applyBorder="1" applyFont="1">
      <alignment readingOrder="0" vertical="bottom"/>
    </xf>
    <xf borderId="4" fillId="5" fontId="1" numFmtId="0" xfId="0" applyAlignment="1" applyBorder="1" applyFont="1">
      <alignment horizontal="center" shrinkToFit="0" vertical="top" wrapText="1"/>
    </xf>
    <xf borderId="4" fillId="5" fontId="6" numFmtId="2" xfId="0" applyAlignment="1" applyBorder="1" applyFont="1" applyNumberFormat="1">
      <alignment horizontal="center" shrinkToFit="0" vertical="top" wrapText="1"/>
    </xf>
    <xf borderId="4" fillId="4" fontId="3" numFmtId="0" xfId="0" applyAlignment="1" applyBorder="1" applyFont="1">
      <alignment vertical="bottom"/>
    </xf>
    <xf borderId="1" fillId="0" fontId="11" numFmtId="0" xfId="0" applyAlignment="1" applyBorder="1" applyFont="1">
      <alignment horizontal="center" shrinkToFit="0" wrapText="1"/>
    </xf>
    <xf borderId="2" fillId="0" fontId="11" numFmtId="0" xfId="0" applyAlignment="1" applyBorder="1" applyFont="1">
      <alignment horizontal="center" shrinkToFit="0" wrapText="1"/>
    </xf>
    <xf borderId="2" fillId="0" fontId="11" numFmtId="0" xfId="0" applyAlignment="1" applyBorder="1" applyFont="1">
      <alignment horizontal="center" readingOrder="0" shrinkToFit="0" wrapText="1"/>
    </xf>
    <xf borderId="2" fillId="0" fontId="12" numFmtId="165" xfId="0" applyAlignment="1" applyBorder="1" applyFont="1" applyNumberFormat="1">
      <alignment horizontal="center" shrinkToFit="0" wrapText="1"/>
    </xf>
    <xf borderId="3" fillId="0" fontId="5" numFmtId="0" xfId="0" applyBorder="1" applyFont="1"/>
    <xf borderId="4" fillId="0" fontId="11" numFmtId="0" xfId="0" applyAlignment="1" applyBorder="1" applyFont="1">
      <alignment horizontal="center" shrinkToFit="0" wrapText="1"/>
    </xf>
    <xf borderId="4" fillId="0" fontId="11" numFmtId="0" xfId="0" applyAlignment="1" applyBorder="1" applyFont="1">
      <alignment readingOrder="0" shrinkToFit="0" wrapText="1"/>
    </xf>
    <xf borderId="4" fillId="0" fontId="11" numFmtId="0" xfId="0" applyAlignment="1" applyBorder="1" applyFont="1">
      <alignment horizontal="center" readingOrder="0" shrinkToFit="0" wrapText="1"/>
    </xf>
    <xf borderId="4" fillId="0" fontId="12" numFmtId="0" xfId="0" applyAlignment="1" applyBorder="1" applyFont="1">
      <alignment horizontal="center" readingOrder="0" shrinkToFit="0" wrapText="1"/>
    </xf>
    <xf borderId="4" fillId="0" fontId="11" numFmtId="0" xfId="0" applyAlignment="1" applyBorder="1" applyFont="1">
      <alignment horizontal="center"/>
    </xf>
    <xf borderId="4" fillId="4" fontId="2" numFmtId="2" xfId="0" applyAlignment="1" applyBorder="1" applyFont="1" applyNumberFormat="1">
      <alignment horizontal="center" shrinkToFit="0" vertical="top" wrapText="1"/>
    </xf>
    <xf borderId="4" fillId="0" fontId="12" numFmtId="0" xfId="0" applyAlignment="1" applyBorder="1" applyFont="1">
      <alignment horizontal="center" shrinkToFit="0" wrapText="1"/>
    </xf>
    <xf borderId="3" fillId="3" fontId="5" numFmtId="0" xfId="0" applyAlignment="1" applyBorder="1" applyFont="1">
      <alignment vertical="top"/>
    </xf>
    <xf borderId="4" fillId="3" fontId="5" numFmtId="0" xfId="0" applyAlignment="1" applyBorder="1" applyFont="1">
      <alignment vertical="top"/>
    </xf>
    <xf borderId="4" fillId="3" fontId="12" numFmtId="0" xfId="0" applyAlignment="1" applyBorder="1" applyFont="1">
      <alignment vertical="top"/>
    </xf>
    <xf borderId="4" fillId="3" fontId="13" numFmtId="0" xfId="0" applyAlignment="1" applyBorder="1" applyFont="1">
      <alignment vertical="top"/>
    </xf>
    <xf borderId="4" fillId="3" fontId="5" numFmtId="4" xfId="0" applyAlignment="1" applyBorder="1" applyFont="1" applyNumberFormat="1">
      <alignment horizontal="center"/>
    </xf>
    <xf borderId="4" fillId="3" fontId="13" numFmtId="165" xfId="0" applyAlignment="1" applyBorder="1" applyFont="1" applyNumberFormat="1">
      <alignment horizontal="center" vertical="bottom"/>
    </xf>
    <xf borderId="0" fillId="0" fontId="5" numFmtId="0" xfId="0" applyAlignment="1" applyFont="1">
      <alignment vertical="bottom"/>
    </xf>
    <xf borderId="0" fillId="0" fontId="5" numFmtId="165" xfId="0" applyAlignment="1" applyFont="1" applyNumberFormat="1">
      <alignment vertical="bottom"/>
    </xf>
    <xf borderId="2" fillId="0" fontId="14" numFmtId="0" xfId="0" applyAlignment="1" applyBorder="1" applyFont="1">
      <alignment horizontal="center" readingOrder="0" shrinkToFit="0" wrapText="1"/>
    </xf>
    <xf borderId="2" fillId="0" fontId="8" numFmtId="0" xfId="0" applyAlignment="1" applyBorder="1" applyFont="1">
      <alignment horizontal="center" readingOrder="0" shrinkToFit="0" wrapText="1"/>
    </xf>
    <xf borderId="4" fillId="2" fontId="4" numFmtId="0" xfId="0" applyAlignment="1" applyBorder="1" applyFont="1">
      <alignment horizontal="center" readingOrder="0" shrinkToFit="0" wrapText="1"/>
    </xf>
    <xf borderId="4" fillId="2" fontId="1" numFmtId="0" xfId="0" applyAlignment="1" applyBorder="1" applyFont="1">
      <alignment horizontal="center" shrinkToFit="0" vertical="top" wrapText="1"/>
    </xf>
    <xf borderId="0" fillId="2" fontId="3" numFmtId="0" xfId="0" applyAlignment="1" applyFont="1">
      <alignment vertical="bottom"/>
    </xf>
    <xf borderId="1" fillId="0" fontId="8" numFmtId="0" xfId="0" applyAlignment="1" applyBorder="1" applyFont="1">
      <alignment horizontal="center"/>
    </xf>
    <xf borderId="2" fillId="0" fontId="3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shrinkToFit="0" wrapText="1"/>
    </xf>
    <xf borderId="2" fillId="0" fontId="15" numFmtId="165" xfId="0" applyAlignment="1" applyBorder="1" applyFont="1" applyNumberFormat="1">
      <alignment horizontal="center" shrinkToFit="0" wrapText="1"/>
    </xf>
    <xf borderId="2" fillId="0" fontId="16" numFmtId="165" xfId="0" applyAlignment="1" applyBorder="1" applyFont="1" applyNumberFormat="1">
      <alignment horizontal="center" shrinkToFit="0" wrapText="1"/>
    </xf>
    <xf borderId="3" fillId="4" fontId="5" numFmtId="0" xfId="0" applyAlignment="1" applyBorder="1" applyFont="1">
      <alignment vertical="top"/>
    </xf>
    <xf borderId="4" fillId="4" fontId="4" numFmtId="0" xfId="0" applyAlignment="1" applyBorder="1" applyFont="1">
      <alignment vertical="bottom"/>
    </xf>
    <xf borderId="4" fillId="4" fontId="4" numFmtId="0" xfId="0" applyAlignment="1" applyBorder="1" applyFont="1">
      <alignment readingOrder="0" shrinkToFit="0" vertical="bottom" wrapText="1"/>
    </xf>
    <xf borderId="4" fillId="4" fontId="5" numFmtId="0" xfId="0" applyAlignment="1" applyBorder="1" applyFont="1">
      <alignment horizontal="center" readingOrder="0" vertical="top"/>
    </xf>
    <xf borderId="4" fillId="0" fontId="5" numFmtId="165" xfId="0" applyAlignment="1" applyBorder="1" applyFont="1" applyNumberFormat="1">
      <alignment horizontal="center" vertical="top"/>
    </xf>
    <xf borderId="4" fillId="4" fontId="5" numFmtId="0" xfId="0" applyAlignment="1" applyBorder="1" applyFont="1">
      <alignment horizontal="center" vertical="top"/>
    </xf>
    <xf borderId="3" fillId="0" fontId="5" numFmtId="0" xfId="0" applyAlignment="1" applyBorder="1" applyFont="1">
      <alignment vertical="bottom"/>
    </xf>
    <xf borderId="4" fillId="0" fontId="5" numFmtId="0" xfId="0" applyAlignment="1" applyBorder="1" applyFont="1">
      <alignment vertical="bottom"/>
    </xf>
    <xf borderId="4" fillId="3" fontId="5" numFmtId="165" xfId="0" applyAlignment="1" applyBorder="1" applyFont="1" applyNumberFormat="1">
      <alignment horizontal="center" vertical="top"/>
    </xf>
    <xf borderId="4" fillId="3" fontId="6" numFmtId="165" xfId="0" applyAlignment="1" applyBorder="1" applyFont="1" applyNumberFormat="1">
      <alignment horizontal="center" vertical="bottom"/>
    </xf>
    <xf borderId="2" fillId="4" fontId="8" numFmtId="0" xfId="0" applyAlignment="1" applyBorder="1" applyFont="1">
      <alignment horizontal="center" shrinkToFit="0" wrapText="1"/>
    </xf>
    <xf borderId="2" fillId="0" fontId="16" numFmtId="0" xfId="0" applyAlignment="1" applyBorder="1" applyFont="1">
      <alignment horizontal="center" shrinkToFit="0" wrapText="1"/>
    </xf>
    <xf borderId="4" fillId="2" fontId="5" numFmtId="0" xfId="0" applyAlignment="1" applyBorder="1" applyFont="1">
      <alignment vertical="bottom"/>
    </xf>
    <xf borderId="4" fillId="2" fontId="4" numFmtId="0" xfId="0" applyAlignment="1" applyBorder="1" applyFont="1">
      <alignment readingOrder="0" shrinkToFit="0" vertical="top" wrapText="1"/>
    </xf>
    <xf borderId="4" fillId="4" fontId="3" numFmtId="0" xfId="0" applyAlignment="1" applyBorder="1" applyFont="1">
      <alignment horizontal="center" readingOrder="0" vertical="top"/>
    </xf>
    <xf borderId="4" fillId="0" fontId="1" numFmtId="0" xfId="0" applyAlignment="1" applyBorder="1" applyFont="1">
      <alignment horizontal="center" shrinkToFit="0" vertical="top" wrapText="1"/>
    </xf>
    <xf borderId="4" fillId="0" fontId="6" numFmtId="2" xfId="0" applyAlignment="1" applyBorder="1" applyFont="1" applyNumberFormat="1">
      <alignment horizontal="center" shrinkToFit="0" vertical="top" wrapText="1"/>
    </xf>
    <xf borderId="3" fillId="2" fontId="3" numFmtId="0" xfId="0" applyAlignment="1" applyBorder="1" applyFont="1">
      <alignment vertical="top"/>
    </xf>
    <xf borderId="4" fillId="2" fontId="4" numFmtId="0" xfId="0" applyAlignment="1" applyBorder="1" applyFont="1">
      <alignment horizontal="center" readingOrder="0" vertical="top"/>
    </xf>
    <xf borderId="3" fillId="2" fontId="4" numFmtId="0" xfId="0" applyAlignment="1" applyBorder="1" applyFont="1">
      <alignment horizontal="center" vertical="top"/>
    </xf>
    <xf borderId="4" fillId="2" fontId="3" numFmtId="0" xfId="0" applyAlignment="1" applyBorder="1" applyFont="1">
      <alignment horizontal="center" readingOrder="0" vertical="top"/>
    </xf>
    <xf borderId="4" fillId="4" fontId="3" numFmtId="0" xfId="0" applyAlignment="1" applyBorder="1" applyFont="1">
      <alignment horizontal="center" readingOrder="0" vertical="bottom"/>
    </xf>
    <xf borderId="3" fillId="3" fontId="3" numFmtId="0" xfId="0" applyAlignment="1" applyBorder="1" applyFont="1">
      <alignment vertical="bottom"/>
    </xf>
    <xf borderId="4" fillId="3" fontId="3" numFmtId="0" xfId="0" applyAlignment="1" applyBorder="1" applyFont="1">
      <alignment vertical="bottom"/>
    </xf>
    <xf borderId="4" fillId="3" fontId="7" numFmtId="0" xfId="0" applyAlignment="1" applyBorder="1" applyFont="1">
      <alignment vertical="bottom"/>
    </xf>
    <xf borderId="4" fillId="3" fontId="3" numFmtId="0" xfId="0" applyAlignment="1" applyBorder="1" applyFont="1">
      <alignment horizontal="center" vertical="bottom"/>
    </xf>
    <xf borderId="4" fillId="3" fontId="17" numFmtId="2" xfId="0" applyAlignment="1" applyBorder="1" applyFont="1" applyNumberFormat="1">
      <alignment horizontal="center" vertical="bottom"/>
    </xf>
    <xf borderId="0" fillId="0" fontId="18" numFmtId="0" xfId="0" applyAlignment="1" applyFont="1">
      <alignment horizontal="center"/>
    </xf>
    <xf borderId="2" fillId="0" fontId="15" numFmtId="0" xfId="0" applyAlignment="1" applyBorder="1" applyFont="1">
      <alignment horizontal="center" readingOrder="0" shrinkToFit="0" wrapText="1"/>
    </xf>
    <xf borderId="4" fillId="2" fontId="3" numFmtId="0" xfId="0" applyAlignment="1" applyBorder="1" applyFont="1">
      <alignment readingOrder="0" vertical="top"/>
    </xf>
    <xf borderId="4" fillId="2" fontId="3" numFmtId="0" xfId="0" applyAlignment="1" applyBorder="1" applyFont="1">
      <alignment vertical="top"/>
    </xf>
    <xf borderId="3" fillId="2" fontId="1" numFmtId="0" xfId="0" applyAlignment="1" applyBorder="1" applyFont="1">
      <alignment horizontal="center" shrinkToFit="0" vertical="top" wrapText="1"/>
    </xf>
    <xf borderId="4" fillId="3" fontId="4" numFmtId="4" xfId="0" applyAlignment="1" applyBorder="1" applyFont="1" applyNumberFormat="1">
      <alignment horizontal="center" vertical="bottom"/>
    </xf>
    <xf borderId="3" fillId="0" fontId="5" numFmtId="0" xfId="0" applyAlignment="1" applyBorder="1" applyFont="1">
      <alignment vertical="top"/>
    </xf>
    <xf borderId="4" fillId="0" fontId="11" numFmtId="0" xfId="0" applyAlignment="1" applyBorder="1" applyFont="1">
      <alignment vertical="bottom"/>
    </xf>
    <xf borderId="4" fillId="0" fontId="11" numFmtId="0" xfId="0" applyAlignment="1" applyBorder="1" applyFont="1">
      <alignment readingOrder="0" shrinkToFit="0" vertical="bottom" wrapText="1"/>
    </xf>
    <xf borderId="4" fillId="0" fontId="11" numFmtId="0" xfId="0" applyAlignment="1" applyBorder="1" applyFont="1">
      <alignment horizontal="center" readingOrder="0" shrinkToFit="0" vertical="top" wrapText="1"/>
    </xf>
    <xf borderId="4" fillId="0" fontId="11" numFmtId="0" xfId="0" applyAlignment="1" applyBorder="1" applyFont="1">
      <alignment readingOrder="0" vertical="top"/>
    </xf>
    <xf borderId="4" fillId="0" fontId="11" numFmtId="0" xfId="0" applyAlignment="1" applyBorder="1" applyFont="1">
      <alignment vertical="top"/>
    </xf>
    <xf borderId="4" fillId="2" fontId="2" numFmtId="2" xfId="0" applyAlignment="1" applyBorder="1" applyFont="1" applyNumberFormat="1">
      <alignment horizontal="center" shrinkToFit="0" vertical="top" wrapText="1"/>
    </xf>
    <xf borderId="3" fillId="3" fontId="5" numFmtId="0" xfId="0" applyAlignment="1" applyBorder="1" applyFont="1">
      <alignment vertical="bottom"/>
    </xf>
    <xf borderId="4" fillId="3" fontId="5" numFmtId="0" xfId="0" applyAlignment="1" applyBorder="1" applyFont="1">
      <alignment vertical="bottom"/>
    </xf>
    <xf borderId="1" fillId="4" fontId="19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center" vertical="top"/>
    </xf>
    <xf borderId="4" fillId="3" fontId="11" numFmtId="4" xfId="0" applyAlignment="1" applyBorder="1" applyFont="1" applyNumberFormat="1">
      <alignment vertical="top"/>
    </xf>
    <xf borderId="4" fillId="3" fontId="2" numFmtId="2" xfId="0" applyAlignment="1" applyBorder="1" applyFont="1" applyNumberFormat="1">
      <alignment horizontal="center" vertical="top"/>
    </xf>
    <xf borderId="0" fillId="0" fontId="5" numFmtId="0" xfId="0" applyAlignment="1" applyFont="1">
      <alignment vertical="top"/>
    </xf>
    <xf borderId="2" fillId="0" fontId="12" numFmtId="0" xfId="0" applyAlignment="1" applyBorder="1" applyFont="1">
      <alignment horizontal="center" shrinkToFit="0" wrapText="1"/>
    </xf>
    <xf borderId="0" fillId="0" fontId="18" numFmtId="0" xfId="0" applyAlignment="1" applyFont="1">
      <alignment readingOrder="0"/>
    </xf>
    <xf borderId="4" fillId="0" fontId="5" numFmtId="0" xfId="0" applyAlignment="1" applyBorder="1" applyFont="1">
      <alignment horizontal="center" readingOrder="0" vertical="top"/>
    </xf>
    <xf borderId="4" fillId="0" fontId="5" numFmtId="0" xfId="0" applyAlignment="1" applyBorder="1" applyFont="1">
      <alignment readingOrder="0" vertical="top"/>
    </xf>
    <xf borderId="4" fillId="4" fontId="5" numFmtId="0" xfId="0" applyAlignment="1" applyBorder="1" applyFont="1">
      <alignment readingOrder="0" vertical="top"/>
    </xf>
    <xf borderId="4" fillId="0" fontId="5" numFmtId="0" xfId="0" applyAlignment="1" applyBorder="1" applyFont="1">
      <alignment vertical="top"/>
    </xf>
    <xf borderId="4" fillId="0" fontId="5" numFmtId="0" xfId="0" applyAlignment="1" applyBorder="1" applyFont="1">
      <alignment readingOrder="0" shrinkToFit="0" vertical="bottom" wrapText="1"/>
    </xf>
    <xf borderId="4" fillId="4" fontId="5" numFmtId="0" xfId="0" applyAlignment="1" applyBorder="1" applyFont="1">
      <alignment vertical="top"/>
    </xf>
    <xf borderId="4" fillId="3" fontId="5" numFmtId="4" xfId="0" applyAlignment="1" applyBorder="1" applyFont="1" applyNumberFormat="1">
      <alignment vertical="top"/>
    </xf>
    <xf borderId="4" fillId="3" fontId="13" numFmtId="2" xfId="0" applyAlignment="1" applyBorder="1" applyFont="1" applyNumberForma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75"/>
    <col customWidth="1" min="2" max="2" width="9.38"/>
    <col customWidth="1" min="4" max="4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5"/>
      <c r="J1" s="5"/>
    </row>
    <row r="2">
      <c r="A2" s="6"/>
      <c r="B2" s="7" t="s">
        <v>8</v>
      </c>
      <c r="C2" s="8" t="s">
        <v>9</v>
      </c>
      <c r="D2" s="9" t="s">
        <v>10</v>
      </c>
      <c r="E2" s="10">
        <v>40.0</v>
      </c>
      <c r="F2" s="10">
        <v>15.0</v>
      </c>
      <c r="G2" s="11">
        <f t="shared" ref="G2:G4" si="1">SUM(E2:F2)</f>
        <v>55</v>
      </c>
      <c r="H2" s="12">
        <f t="shared" ref="H2:H4" si="2">G2*100/55</f>
        <v>100</v>
      </c>
      <c r="I2" s="13"/>
      <c r="J2" s="5"/>
    </row>
    <row r="3">
      <c r="A3" s="6"/>
      <c r="B3" s="7" t="s">
        <v>8</v>
      </c>
      <c r="C3" s="8" t="s">
        <v>11</v>
      </c>
      <c r="D3" s="9" t="s">
        <v>10</v>
      </c>
      <c r="E3" s="10">
        <v>38.0</v>
      </c>
      <c r="F3" s="14">
        <v>15.0</v>
      </c>
      <c r="G3" s="11">
        <f t="shared" si="1"/>
        <v>53</v>
      </c>
      <c r="H3" s="12">
        <f t="shared" si="2"/>
        <v>96.36363636</v>
      </c>
      <c r="I3" s="13"/>
      <c r="J3" s="5"/>
    </row>
    <row r="4">
      <c r="A4" s="6"/>
      <c r="B4" s="7" t="s">
        <v>8</v>
      </c>
      <c r="C4" s="8" t="s">
        <v>12</v>
      </c>
      <c r="D4" s="9" t="s">
        <v>10</v>
      </c>
      <c r="E4" s="10">
        <v>38.0</v>
      </c>
      <c r="F4" s="14">
        <v>15.0</v>
      </c>
      <c r="G4" s="11">
        <f t="shared" si="1"/>
        <v>53</v>
      </c>
      <c r="H4" s="12">
        <f t="shared" si="2"/>
        <v>96.36363636</v>
      </c>
      <c r="I4" s="13"/>
      <c r="J4" s="5"/>
    </row>
    <row r="5">
      <c r="A5" s="15"/>
      <c r="B5" s="16"/>
      <c r="C5" s="17" t="s">
        <v>13</v>
      </c>
      <c r="D5" s="18"/>
      <c r="E5" s="19">
        <f t="shared" ref="E5:H5" si="3">AVERAGE(E2:E4)</f>
        <v>38.66666667</v>
      </c>
      <c r="F5" s="20">
        <f t="shared" si="3"/>
        <v>15</v>
      </c>
      <c r="G5" s="20">
        <f t="shared" si="3"/>
        <v>53.66666667</v>
      </c>
      <c r="H5" s="21">
        <f t="shared" si="3"/>
        <v>97.57575758</v>
      </c>
      <c r="I5" s="5"/>
      <c r="J5" s="5"/>
    </row>
    <row r="6">
      <c r="A6" s="5"/>
      <c r="B6" s="5"/>
      <c r="C6" s="5"/>
      <c r="D6" s="5"/>
      <c r="E6" s="5"/>
      <c r="F6" s="5"/>
      <c r="G6" s="5"/>
      <c r="H6" s="5"/>
      <c r="I6" s="5"/>
      <c r="J6" s="5"/>
    </row>
  </sheetData>
  <autoFilter ref="$A$1:$H$4">
    <sortState ref="A1:H4">
      <sortCondition descending="1" ref="G1:G4"/>
    </sortState>
  </autoFil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52" t="s">
        <v>0</v>
      </c>
      <c r="B1" s="53" t="s">
        <v>1</v>
      </c>
      <c r="C1" s="53" t="s">
        <v>2</v>
      </c>
      <c r="D1" s="53" t="s">
        <v>3</v>
      </c>
      <c r="E1" s="53" t="s">
        <v>39</v>
      </c>
      <c r="F1" s="53" t="s">
        <v>118</v>
      </c>
      <c r="G1" s="53" t="s">
        <v>131</v>
      </c>
      <c r="H1" s="53" t="s">
        <v>132</v>
      </c>
      <c r="I1" s="121" t="s">
        <v>133</v>
      </c>
      <c r="J1" s="90" t="s">
        <v>134</v>
      </c>
      <c r="K1" s="104" t="s">
        <v>7</v>
      </c>
      <c r="L1" s="5"/>
    </row>
    <row r="2">
      <c r="A2" s="110"/>
      <c r="B2" s="105" t="s">
        <v>135</v>
      </c>
      <c r="C2" s="30" t="s">
        <v>136</v>
      </c>
      <c r="D2" s="122" t="s">
        <v>22</v>
      </c>
      <c r="E2" s="122">
        <v>25.0</v>
      </c>
      <c r="F2" s="31">
        <v>28.0</v>
      </c>
      <c r="G2" s="122">
        <v>10.0</v>
      </c>
      <c r="H2" s="122">
        <v>34.0</v>
      </c>
      <c r="I2" s="122">
        <v>15.0</v>
      </c>
      <c r="J2" s="86">
        <f t="shared" ref="J2:J10" si="1">SUM(E2:I2)</f>
        <v>112</v>
      </c>
      <c r="K2" s="12">
        <f t="shared" ref="K2:K10" si="2">J2*100/99</f>
        <v>113.1313131</v>
      </c>
      <c r="L2" s="87"/>
    </row>
    <row r="3">
      <c r="A3" s="110"/>
      <c r="B3" s="8" t="s">
        <v>137</v>
      </c>
      <c r="C3" s="30" t="s">
        <v>11</v>
      </c>
      <c r="D3" s="122" t="s">
        <v>22</v>
      </c>
      <c r="E3" s="122">
        <v>23.0</v>
      </c>
      <c r="F3" s="122">
        <v>24.0</v>
      </c>
      <c r="G3" s="122">
        <v>10.0</v>
      </c>
      <c r="H3" s="122">
        <v>30.0</v>
      </c>
      <c r="I3" s="123"/>
      <c r="J3" s="86">
        <f t="shared" si="1"/>
        <v>87</v>
      </c>
      <c r="K3" s="12">
        <f t="shared" si="2"/>
        <v>87.87878788</v>
      </c>
      <c r="L3" s="87"/>
    </row>
    <row r="4">
      <c r="A4" s="110"/>
      <c r="B4" s="105" t="s">
        <v>135</v>
      </c>
      <c r="C4" s="30" t="s">
        <v>138</v>
      </c>
      <c r="D4" s="122" t="s">
        <v>22</v>
      </c>
      <c r="E4" s="122">
        <v>19.0</v>
      </c>
      <c r="F4" s="122">
        <v>20.0</v>
      </c>
      <c r="G4" s="122">
        <v>10.0</v>
      </c>
      <c r="H4" s="122">
        <v>31.0</v>
      </c>
      <c r="I4" s="123"/>
      <c r="J4" s="86">
        <f t="shared" si="1"/>
        <v>80</v>
      </c>
      <c r="K4" s="12">
        <f t="shared" si="2"/>
        <v>80.80808081</v>
      </c>
      <c r="L4" s="87"/>
    </row>
    <row r="5">
      <c r="A5" s="110"/>
      <c r="B5" s="105" t="s">
        <v>135</v>
      </c>
      <c r="C5" s="30" t="s">
        <v>139</v>
      </c>
      <c r="D5" s="122" t="s">
        <v>22</v>
      </c>
      <c r="E5" s="122">
        <v>21.0</v>
      </c>
      <c r="F5" s="122">
        <v>13.0</v>
      </c>
      <c r="G5" s="122">
        <v>9.0</v>
      </c>
      <c r="H5" s="122">
        <v>30.0</v>
      </c>
      <c r="I5" s="123"/>
      <c r="J5" s="86">
        <f t="shared" si="1"/>
        <v>73</v>
      </c>
      <c r="K5" s="12">
        <f t="shared" si="2"/>
        <v>73.73737374</v>
      </c>
      <c r="L5" s="87"/>
    </row>
    <row r="6">
      <c r="A6" s="110"/>
      <c r="B6" s="8" t="s">
        <v>137</v>
      </c>
      <c r="C6" s="30" t="s">
        <v>140</v>
      </c>
      <c r="D6" s="122" t="s">
        <v>22</v>
      </c>
      <c r="E6" s="122">
        <v>14.0</v>
      </c>
      <c r="F6" s="122">
        <v>18.0</v>
      </c>
      <c r="G6" s="122">
        <v>9.0</v>
      </c>
      <c r="H6" s="122">
        <v>32.0</v>
      </c>
      <c r="I6" s="123"/>
      <c r="J6" s="86">
        <f t="shared" si="1"/>
        <v>73</v>
      </c>
      <c r="K6" s="12">
        <f t="shared" si="2"/>
        <v>73.73737374</v>
      </c>
      <c r="L6" s="87"/>
    </row>
    <row r="7">
      <c r="A7" s="110"/>
      <c r="B7" s="8" t="s">
        <v>137</v>
      </c>
      <c r="C7" s="30" t="s">
        <v>141</v>
      </c>
      <c r="D7" s="122" t="s">
        <v>22</v>
      </c>
      <c r="E7" s="122">
        <v>13.0</v>
      </c>
      <c r="F7" s="122">
        <v>14.0</v>
      </c>
      <c r="G7" s="122">
        <v>7.0</v>
      </c>
      <c r="H7" s="122">
        <v>28.0</v>
      </c>
      <c r="I7" s="123"/>
      <c r="J7" s="86">
        <f t="shared" si="1"/>
        <v>62</v>
      </c>
      <c r="K7" s="12">
        <f t="shared" si="2"/>
        <v>62.62626263</v>
      </c>
      <c r="L7" s="87"/>
    </row>
    <row r="8">
      <c r="A8" s="124"/>
      <c r="B8" s="105" t="s">
        <v>135</v>
      </c>
      <c r="C8" s="30" t="s">
        <v>142</v>
      </c>
      <c r="D8" s="122" t="s">
        <v>22</v>
      </c>
      <c r="E8" s="122">
        <v>12.0</v>
      </c>
      <c r="F8" s="122">
        <v>12.0</v>
      </c>
      <c r="G8" s="122">
        <v>7.0</v>
      </c>
      <c r="H8" s="122">
        <v>29.0</v>
      </c>
      <c r="I8" s="123"/>
      <c r="J8" s="86">
        <f t="shared" si="1"/>
        <v>60</v>
      </c>
      <c r="K8" s="12">
        <f t="shared" si="2"/>
        <v>60.60606061</v>
      </c>
      <c r="L8" s="87"/>
    </row>
    <row r="9">
      <c r="A9" s="110"/>
      <c r="B9" s="8" t="s">
        <v>137</v>
      </c>
      <c r="C9" s="30" t="s">
        <v>143</v>
      </c>
      <c r="D9" s="122" t="s">
        <v>22</v>
      </c>
      <c r="E9" s="122">
        <v>16.0</v>
      </c>
      <c r="F9" s="122">
        <v>16.0</v>
      </c>
      <c r="G9" s="122">
        <v>3.0</v>
      </c>
      <c r="H9" s="122">
        <v>25.0</v>
      </c>
      <c r="I9" s="123"/>
      <c r="J9" s="86">
        <f t="shared" si="1"/>
        <v>60</v>
      </c>
      <c r="K9" s="12">
        <f t="shared" si="2"/>
        <v>60.60606061</v>
      </c>
      <c r="L9" s="87"/>
    </row>
    <row r="10">
      <c r="A10" s="110"/>
      <c r="B10" s="105" t="s">
        <v>135</v>
      </c>
      <c r="C10" s="30" t="s">
        <v>144</v>
      </c>
      <c r="D10" s="122" t="s">
        <v>22</v>
      </c>
      <c r="E10" s="122">
        <v>16.0</v>
      </c>
      <c r="F10" s="122">
        <v>16.0</v>
      </c>
      <c r="G10" s="122">
        <v>3.0</v>
      </c>
      <c r="H10" s="122">
        <v>20.0</v>
      </c>
      <c r="I10" s="123"/>
      <c r="J10" s="86">
        <f t="shared" si="1"/>
        <v>55</v>
      </c>
      <c r="K10" s="12">
        <f t="shared" si="2"/>
        <v>55.55555556</v>
      </c>
      <c r="L10" s="87"/>
    </row>
    <row r="11">
      <c r="A11" s="15"/>
      <c r="B11" s="16"/>
      <c r="C11" s="41" t="s">
        <v>145</v>
      </c>
      <c r="D11" s="18"/>
      <c r="E11" s="125">
        <f t="shared" ref="E11:I11" si="3">AVERAGE(E2:E6)</f>
        <v>20.4</v>
      </c>
      <c r="F11" s="125">
        <f t="shared" si="3"/>
        <v>20.6</v>
      </c>
      <c r="G11" s="125">
        <f t="shared" si="3"/>
        <v>9.6</v>
      </c>
      <c r="H11" s="125">
        <f t="shared" si="3"/>
        <v>31.4</v>
      </c>
      <c r="I11" s="125">
        <f t="shared" si="3"/>
        <v>15</v>
      </c>
      <c r="J11" s="125">
        <f t="shared" ref="J11:K11" si="4">AVERAGE(J2:J5)</f>
        <v>88</v>
      </c>
      <c r="K11" s="125">
        <f t="shared" si="4"/>
        <v>88.88888889</v>
      </c>
      <c r="L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autoFilter ref="$A$1:$K$10">
    <sortState ref="A1:K10">
      <sortCondition descending="1" ref="K1:K10"/>
      <sortCondition descending="1" ref="J1:J10"/>
    </sortState>
  </autoFil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63" t="s">
        <v>0</v>
      </c>
      <c r="B1" s="64" t="s">
        <v>1</v>
      </c>
      <c r="C1" s="64" t="s">
        <v>2</v>
      </c>
      <c r="D1" s="64" t="s">
        <v>3</v>
      </c>
      <c r="E1" s="64" t="s">
        <v>146</v>
      </c>
      <c r="F1" s="64" t="s">
        <v>118</v>
      </c>
      <c r="G1" s="64" t="s">
        <v>147</v>
      </c>
      <c r="H1" s="64" t="s">
        <v>16</v>
      </c>
      <c r="I1" s="64" t="s">
        <v>93</v>
      </c>
      <c r="J1" s="65" t="s">
        <v>148</v>
      </c>
      <c r="K1" s="66" t="s">
        <v>7</v>
      </c>
    </row>
    <row r="2">
      <c r="A2" s="126"/>
      <c r="B2" s="127" t="s">
        <v>149</v>
      </c>
      <c r="C2" s="128" t="s">
        <v>150</v>
      </c>
      <c r="D2" s="129" t="s">
        <v>10</v>
      </c>
      <c r="E2" s="130">
        <v>25.0</v>
      </c>
      <c r="F2" s="130">
        <v>28.0</v>
      </c>
      <c r="G2" s="130">
        <v>13.5</v>
      </c>
      <c r="H2" s="130">
        <v>24.0</v>
      </c>
      <c r="I2" s="131"/>
      <c r="J2" s="131">
        <f t="shared" ref="J2:J7" si="1">SUM(E2:I2)</f>
        <v>90.5</v>
      </c>
      <c r="K2" s="132">
        <f t="shared" ref="K2:K6" si="2">J2*100/97</f>
        <v>93.29896907</v>
      </c>
    </row>
    <row r="3">
      <c r="A3" s="126"/>
      <c r="B3" s="127" t="s">
        <v>149</v>
      </c>
      <c r="C3" s="128" t="s">
        <v>130</v>
      </c>
      <c r="D3" s="129" t="s">
        <v>10</v>
      </c>
      <c r="E3" s="130">
        <v>25.0</v>
      </c>
      <c r="F3" s="130">
        <v>27.0</v>
      </c>
      <c r="G3" s="130">
        <v>10.5</v>
      </c>
      <c r="H3" s="130">
        <v>23.0</v>
      </c>
      <c r="I3" s="131"/>
      <c r="J3" s="131">
        <f t="shared" si="1"/>
        <v>85.5</v>
      </c>
      <c r="K3" s="132">
        <f t="shared" si="2"/>
        <v>88.1443299</v>
      </c>
    </row>
    <row r="4">
      <c r="A4" s="126"/>
      <c r="B4" s="127" t="s">
        <v>149</v>
      </c>
      <c r="C4" s="128" t="s">
        <v>151</v>
      </c>
      <c r="D4" s="129" t="s">
        <v>10</v>
      </c>
      <c r="E4" s="130">
        <v>24.0</v>
      </c>
      <c r="F4" s="130">
        <v>28.0</v>
      </c>
      <c r="G4" s="130">
        <v>11.0</v>
      </c>
      <c r="H4" s="130">
        <v>19.0</v>
      </c>
      <c r="I4" s="131"/>
      <c r="J4" s="131">
        <f t="shared" si="1"/>
        <v>82</v>
      </c>
      <c r="K4" s="132">
        <f t="shared" si="2"/>
        <v>84.53608247</v>
      </c>
    </row>
    <row r="5">
      <c r="A5" s="126"/>
      <c r="B5" s="127" t="s">
        <v>149</v>
      </c>
      <c r="C5" s="128" t="s">
        <v>152</v>
      </c>
      <c r="D5" s="129" t="s">
        <v>10</v>
      </c>
      <c r="E5" s="130">
        <v>21.0</v>
      </c>
      <c r="F5" s="130">
        <v>25.0</v>
      </c>
      <c r="G5" s="130">
        <v>9.0</v>
      </c>
      <c r="H5" s="130">
        <v>20.0</v>
      </c>
      <c r="I5" s="131"/>
      <c r="J5" s="131">
        <f t="shared" si="1"/>
        <v>75</v>
      </c>
      <c r="K5" s="132">
        <f t="shared" si="2"/>
        <v>77.31958763</v>
      </c>
    </row>
    <row r="6">
      <c r="A6" s="126"/>
      <c r="B6" s="127" t="s">
        <v>149</v>
      </c>
      <c r="C6" s="128" t="s">
        <v>153</v>
      </c>
      <c r="D6" s="129" t="s">
        <v>10</v>
      </c>
      <c r="E6" s="130">
        <v>21.0</v>
      </c>
      <c r="F6" s="130">
        <v>20.0</v>
      </c>
      <c r="G6" s="130">
        <v>11.0</v>
      </c>
      <c r="H6" s="130">
        <v>17.0</v>
      </c>
      <c r="I6" s="131"/>
      <c r="J6" s="131">
        <f t="shared" si="1"/>
        <v>69</v>
      </c>
      <c r="K6" s="132">
        <f t="shared" si="2"/>
        <v>71.13402062</v>
      </c>
    </row>
    <row r="7">
      <c r="A7" s="133"/>
      <c r="B7" s="134"/>
      <c r="C7" s="77" t="s">
        <v>145</v>
      </c>
      <c r="D7" s="76"/>
      <c r="E7" s="42">
        <f t="shared" ref="E7:I7" si="3">AVERAGE(E2:E6)</f>
        <v>23.2</v>
      </c>
      <c r="F7" s="42">
        <f t="shared" si="3"/>
        <v>25.6</v>
      </c>
      <c r="G7" s="42">
        <f t="shared" si="3"/>
        <v>11</v>
      </c>
      <c r="H7" s="42">
        <f t="shared" si="3"/>
        <v>20.6</v>
      </c>
      <c r="I7" s="42" t="str">
        <f t="shared" si="3"/>
        <v>#DIV/0!</v>
      </c>
      <c r="J7" s="76" t="str">
        <f t="shared" si="1"/>
        <v>#DIV/0!</v>
      </c>
      <c r="K7" s="80" t="str">
        <f>AVERAGE(#REF!)</f>
        <v>#REF!</v>
      </c>
    </row>
  </sheetData>
  <autoFilter ref="$B$1:$K$6">
    <sortState ref="B1:K6">
      <sortCondition descending="1" ref="J1:J6"/>
    </sortState>
  </autoFil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52" t="s">
        <v>0</v>
      </c>
      <c r="B1" s="53" t="s">
        <v>1</v>
      </c>
      <c r="C1" s="53" t="s">
        <v>2</v>
      </c>
      <c r="D1" s="53" t="s">
        <v>3</v>
      </c>
      <c r="E1" s="84" t="s">
        <v>154</v>
      </c>
      <c r="F1" s="135" t="s">
        <v>118</v>
      </c>
      <c r="G1" s="55" t="s">
        <v>155</v>
      </c>
      <c r="H1" s="84" t="s">
        <v>156</v>
      </c>
      <c r="I1" s="84" t="s">
        <v>157</v>
      </c>
      <c r="J1" s="121" t="s">
        <v>158</v>
      </c>
      <c r="K1" s="104" t="s">
        <v>7</v>
      </c>
    </row>
    <row r="2">
      <c r="A2" s="93"/>
      <c r="B2" s="29" t="s">
        <v>159</v>
      </c>
      <c r="C2" s="29" t="s">
        <v>160</v>
      </c>
      <c r="D2" s="29" t="s">
        <v>22</v>
      </c>
      <c r="E2" s="96">
        <v>25.0</v>
      </c>
      <c r="F2" s="96">
        <v>25.0</v>
      </c>
      <c r="G2" s="96">
        <v>30.0</v>
      </c>
      <c r="H2" s="96">
        <v>23.0</v>
      </c>
      <c r="I2" s="96">
        <v>38.5</v>
      </c>
      <c r="J2" s="136">
        <f t="shared" ref="J2:J10" si="1">SUM(E2:I2)</f>
        <v>141.5</v>
      </c>
      <c r="K2" s="12">
        <f t="shared" ref="K2:K9" si="2">J2*100/165</f>
        <v>85.75757576</v>
      </c>
    </row>
    <row r="3">
      <c r="A3" s="93"/>
      <c r="B3" s="29" t="s">
        <v>159</v>
      </c>
      <c r="C3" s="95" t="s">
        <v>161</v>
      </c>
      <c r="D3" s="29" t="s">
        <v>22</v>
      </c>
      <c r="E3" s="96">
        <v>10.0</v>
      </c>
      <c r="F3" s="96">
        <v>5.0</v>
      </c>
      <c r="G3" s="96">
        <v>11.5</v>
      </c>
      <c r="H3" s="96">
        <v>0.0</v>
      </c>
      <c r="I3" s="96">
        <v>35.0</v>
      </c>
      <c r="J3" s="136">
        <f t="shared" si="1"/>
        <v>61.5</v>
      </c>
      <c r="K3" s="12">
        <f t="shared" si="2"/>
        <v>37.27272727</v>
      </c>
    </row>
    <row r="4">
      <c r="A4" s="93"/>
      <c r="B4" s="29" t="s">
        <v>159</v>
      </c>
      <c r="C4" s="95" t="s">
        <v>32</v>
      </c>
      <c r="D4" s="29" t="s">
        <v>22</v>
      </c>
      <c r="E4" s="96">
        <v>19.0</v>
      </c>
      <c r="F4" s="96">
        <v>20.0</v>
      </c>
      <c r="G4" s="96">
        <v>14.5</v>
      </c>
      <c r="H4" s="96">
        <v>23.0</v>
      </c>
      <c r="I4" s="96">
        <v>34.0</v>
      </c>
      <c r="J4" s="136">
        <f t="shared" si="1"/>
        <v>110.5</v>
      </c>
      <c r="K4" s="12">
        <f t="shared" si="2"/>
        <v>66.96969697</v>
      </c>
    </row>
    <row r="5">
      <c r="A5" s="93"/>
      <c r="B5" s="29" t="s">
        <v>159</v>
      </c>
      <c r="C5" s="95" t="s">
        <v>162</v>
      </c>
      <c r="D5" s="29" t="s">
        <v>22</v>
      </c>
      <c r="E5" s="96">
        <v>20.0</v>
      </c>
      <c r="F5" s="96">
        <v>19.0</v>
      </c>
      <c r="G5" s="96">
        <v>14.5</v>
      </c>
      <c r="H5" s="96">
        <v>22.0</v>
      </c>
      <c r="I5" s="96">
        <v>34.5</v>
      </c>
      <c r="J5" s="136">
        <f t="shared" si="1"/>
        <v>110</v>
      </c>
      <c r="K5" s="12">
        <f t="shared" si="2"/>
        <v>66.66666667</v>
      </c>
    </row>
    <row r="6">
      <c r="A6" s="93"/>
      <c r="B6" s="29" t="s">
        <v>159</v>
      </c>
      <c r="C6" s="29" t="s">
        <v>163</v>
      </c>
      <c r="D6" s="29" t="s">
        <v>22</v>
      </c>
      <c r="E6" s="96">
        <v>12.0</v>
      </c>
      <c r="F6" s="96">
        <v>17.0</v>
      </c>
      <c r="G6" s="96">
        <v>42.0</v>
      </c>
      <c r="H6" s="96">
        <v>23.0</v>
      </c>
      <c r="I6" s="96">
        <v>35.0</v>
      </c>
      <c r="J6" s="136">
        <f t="shared" si="1"/>
        <v>129</v>
      </c>
      <c r="K6" s="12">
        <f t="shared" si="2"/>
        <v>78.18181818</v>
      </c>
    </row>
    <row r="7">
      <c r="A7" s="93"/>
      <c r="B7" s="29" t="s">
        <v>159</v>
      </c>
      <c r="C7" s="29" t="s">
        <v>164</v>
      </c>
      <c r="D7" s="29" t="s">
        <v>22</v>
      </c>
      <c r="E7" s="96">
        <v>28.0</v>
      </c>
      <c r="F7" s="96">
        <v>23.5</v>
      </c>
      <c r="G7" s="96">
        <v>31.5</v>
      </c>
      <c r="H7" s="96">
        <v>23.0</v>
      </c>
      <c r="I7" s="96">
        <v>40.0</v>
      </c>
      <c r="J7" s="136">
        <f t="shared" si="1"/>
        <v>146</v>
      </c>
      <c r="K7" s="12">
        <f t="shared" si="2"/>
        <v>88.48484848</v>
      </c>
    </row>
    <row r="8">
      <c r="A8" s="93"/>
      <c r="B8" s="29" t="s">
        <v>159</v>
      </c>
      <c r="C8" s="29" t="s">
        <v>165</v>
      </c>
      <c r="D8" s="29" t="s">
        <v>22</v>
      </c>
      <c r="E8" s="96">
        <v>27.0</v>
      </c>
      <c r="F8" s="96">
        <v>30.0</v>
      </c>
      <c r="G8" s="96">
        <v>35.0</v>
      </c>
      <c r="H8" s="96" t="s">
        <v>166</v>
      </c>
      <c r="I8" s="96">
        <v>38.0</v>
      </c>
      <c r="J8" s="136">
        <f t="shared" si="1"/>
        <v>130</v>
      </c>
      <c r="K8" s="12">
        <f t="shared" si="2"/>
        <v>78.78787879</v>
      </c>
    </row>
    <row r="9">
      <c r="A9" s="93"/>
      <c r="B9" s="29" t="s">
        <v>159</v>
      </c>
      <c r="C9" s="29" t="s">
        <v>167</v>
      </c>
      <c r="D9" s="29" t="s">
        <v>22</v>
      </c>
      <c r="E9" s="96">
        <v>17.0</v>
      </c>
      <c r="F9" s="96">
        <v>23.0</v>
      </c>
      <c r="G9" s="96">
        <v>19.0</v>
      </c>
      <c r="H9" s="96">
        <v>21.0</v>
      </c>
      <c r="I9" s="96">
        <v>35.5</v>
      </c>
      <c r="J9" s="136">
        <f t="shared" si="1"/>
        <v>115.5</v>
      </c>
      <c r="K9" s="12">
        <f t="shared" si="2"/>
        <v>70</v>
      </c>
    </row>
    <row r="10">
      <c r="A10" s="75"/>
      <c r="B10" s="76"/>
      <c r="C10" s="76" t="s">
        <v>13</v>
      </c>
      <c r="D10" s="76"/>
      <c r="E10" s="42">
        <f t="shared" ref="E10:I10" si="3">AVERAGE(E5:E9)</f>
        <v>20.8</v>
      </c>
      <c r="F10" s="42">
        <f t="shared" si="3"/>
        <v>22.5</v>
      </c>
      <c r="G10" s="42">
        <f t="shared" si="3"/>
        <v>28.4</v>
      </c>
      <c r="H10" s="42">
        <f t="shared" si="3"/>
        <v>22.25</v>
      </c>
      <c r="I10" s="42">
        <f t="shared" si="3"/>
        <v>36.6</v>
      </c>
      <c r="J10" s="137">
        <f t="shared" si="1"/>
        <v>130.55</v>
      </c>
      <c r="K10" s="138">
        <f>AVERAGE(K2:K6)</f>
        <v>66.96969697</v>
      </c>
    </row>
    <row r="1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8" max="8" width="12.63"/>
  </cols>
  <sheetData>
    <row r="1">
      <c r="A1" s="63" t="s">
        <v>0</v>
      </c>
      <c r="B1" s="64" t="s">
        <v>1</v>
      </c>
      <c r="C1" s="64" t="s">
        <v>2</v>
      </c>
      <c r="D1" s="64" t="s">
        <v>3</v>
      </c>
      <c r="E1" s="65" t="s">
        <v>168</v>
      </c>
      <c r="F1" s="65" t="s">
        <v>169</v>
      </c>
      <c r="G1" s="65" t="s">
        <v>170</v>
      </c>
      <c r="H1" s="64" t="s">
        <v>171</v>
      </c>
      <c r="I1" s="65" t="s">
        <v>172</v>
      </c>
      <c r="J1" s="65" t="s">
        <v>61</v>
      </c>
      <c r="K1" s="65" t="s">
        <v>173</v>
      </c>
      <c r="L1" s="140" t="s">
        <v>174</v>
      </c>
      <c r="M1" s="141" t="s">
        <v>175</v>
      </c>
    </row>
    <row r="2">
      <c r="A2" s="93"/>
      <c r="B2" s="142" t="s">
        <v>176</v>
      </c>
      <c r="C2" s="143" t="s">
        <v>177</v>
      </c>
      <c r="D2" s="143" t="s">
        <v>22</v>
      </c>
      <c r="E2" s="144">
        <v>14.0</v>
      </c>
      <c r="F2" s="144">
        <v>13.0</v>
      </c>
      <c r="G2" s="144">
        <v>18.0</v>
      </c>
      <c r="H2" s="144">
        <v>6.0</v>
      </c>
      <c r="I2" s="143">
        <v>14.0</v>
      </c>
      <c r="J2" s="143">
        <v>17.0</v>
      </c>
      <c r="K2" s="145">
        <f>SUM(E2:J2)</f>
        <v>82</v>
      </c>
      <c r="L2" s="12">
        <f t="shared" ref="L2:L5" si="1">K2*100/86</f>
        <v>95.34883721</v>
      </c>
      <c r="M2" s="141">
        <v>92.0</v>
      </c>
    </row>
    <row r="3">
      <c r="A3" s="93"/>
      <c r="B3" s="142" t="s">
        <v>176</v>
      </c>
      <c r="C3" s="143" t="s">
        <v>178</v>
      </c>
      <c r="D3" s="143" t="s">
        <v>22</v>
      </c>
      <c r="E3" s="144">
        <v>13.0</v>
      </c>
      <c r="F3" s="144">
        <v>13.0</v>
      </c>
      <c r="G3" s="144">
        <v>17.0</v>
      </c>
      <c r="H3" s="144">
        <v>5.0</v>
      </c>
      <c r="I3" s="143">
        <v>13.0</v>
      </c>
      <c r="J3" s="143">
        <v>14.0</v>
      </c>
      <c r="K3" s="143">
        <v>75.0</v>
      </c>
      <c r="L3" s="12">
        <f t="shared" si="1"/>
        <v>87.20930233</v>
      </c>
      <c r="M3" s="141">
        <v>82.0</v>
      </c>
    </row>
    <row r="4">
      <c r="A4" s="93"/>
      <c r="B4" s="142" t="s">
        <v>176</v>
      </c>
      <c r="C4" s="146" t="s">
        <v>179</v>
      </c>
      <c r="D4" s="143" t="s">
        <v>22</v>
      </c>
      <c r="E4" s="144">
        <v>7.0</v>
      </c>
      <c r="F4" s="144">
        <v>5.0</v>
      </c>
      <c r="G4" s="144">
        <v>8.0</v>
      </c>
      <c r="H4" s="144">
        <v>3.0</v>
      </c>
      <c r="I4" s="143">
        <v>0.0</v>
      </c>
      <c r="J4" s="143">
        <v>6.0</v>
      </c>
      <c r="K4" s="143">
        <v>29.0</v>
      </c>
      <c r="L4" s="12">
        <f t="shared" si="1"/>
        <v>33.72093023</v>
      </c>
      <c r="M4" s="141">
        <v>33.0</v>
      </c>
    </row>
    <row r="5">
      <c r="A5" s="93"/>
      <c r="B5" s="142" t="s">
        <v>176</v>
      </c>
      <c r="C5" s="143" t="s">
        <v>180</v>
      </c>
      <c r="D5" s="143" t="s">
        <v>22</v>
      </c>
      <c r="E5" s="147"/>
      <c r="F5" s="147"/>
      <c r="G5" s="147"/>
      <c r="H5" s="147"/>
      <c r="I5" s="145"/>
      <c r="J5" s="145"/>
      <c r="K5" s="145">
        <f t="shared" ref="K5:K6" si="3">SUM(E5:H5)</f>
        <v>0</v>
      </c>
      <c r="L5" s="12">
        <f t="shared" si="1"/>
        <v>0</v>
      </c>
    </row>
    <row r="6">
      <c r="A6" s="75"/>
      <c r="B6" s="76"/>
      <c r="C6" s="78" t="s">
        <v>13</v>
      </c>
      <c r="D6" s="76"/>
      <c r="E6" s="42">
        <f t="shared" ref="E6:H6" si="2">AVERAGE(E1:E5)</f>
        <v>11.33333333</v>
      </c>
      <c r="F6" s="42">
        <f t="shared" si="2"/>
        <v>10.33333333</v>
      </c>
      <c r="G6" s="42">
        <f t="shared" si="2"/>
        <v>14.33333333</v>
      </c>
      <c r="H6" s="42">
        <f t="shared" si="2"/>
        <v>4.666666667</v>
      </c>
      <c r="I6" s="76"/>
      <c r="J6" s="76"/>
      <c r="K6" s="148">
        <f t="shared" si="3"/>
        <v>40.66666667</v>
      </c>
      <c r="L6" s="149" t="str">
        <f>AVERAGE(#REF!)</f>
        <v>#REF!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8.13"/>
  </cols>
  <sheetData>
    <row r="1">
      <c r="A1" s="22" t="s">
        <v>0</v>
      </c>
      <c r="B1" s="23" t="s">
        <v>1</v>
      </c>
      <c r="C1" s="23" t="s">
        <v>2</v>
      </c>
      <c r="D1" s="24" t="s">
        <v>3</v>
      </c>
      <c r="E1" s="25" t="s">
        <v>14</v>
      </c>
      <c r="F1" s="25" t="s">
        <v>15</v>
      </c>
      <c r="G1" s="23" t="s">
        <v>16</v>
      </c>
      <c r="H1" s="25" t="s">
        <v>17</v>
      </c>
      <c r="I1" s="26" t="s">
        <v>7</v>
      </c>
      <c r="J1" s="27"/>
    </row>
    <row r="2">
      <c r="A2" s="28"/>
      <c r="B2" s="29" t="s">
        <v>18</v>
      </c>
      <c r="C2" s="30" t="s">
        <v>19</v>
      </c>
      <c r="D2" s="29" t="s">
        <v>10</v>
      </c>
      <c r="E2" s="31">
        <v>17.0</v>
      </c>
      <c r="F2" s="31">
        <v>24.5</v>
      </c>
      <c r="G2" s="31">
        <v>23.5</v>
      </c>
      <c r="H2" s="32">
        <f t="shared" ref="H2:H3" si="1">SUM(E2:G2)</f>
        <v>65</v>
      </c>
      <c r="I2" s="12">
        <f t="shared" ref="I2:I18" si="2">H2*100/70</f>
        <v>92.85714286</v>
      </c>
      <c r="J2" s="33"/>
    </row>
    <row r="3">
      <c r="A3" s="28"/>
      <c r="B3" s="29" t="s">
        <v>20</v>
      </c>
      <c r="C3" s="30" t="s">
        <v>21</v>
      </c>
      <c r="D3" s="29" t="s">
        <v>22</v>
      </c>
      <c r="E3" s="31">
        <v>17.0</v>
      </c>
      <c r="F3" s="31">
        <v>22.0</v>
      </c>
      <c r="G3" s="31">
        <v>25.0</v>
      </c>
      <c r="H3" s="32">
        <f t="shared" si="1"/>
        <v>64</v>
      </c>
      <c r="I3" s="12">
        <f t="shared" si="2"/>
        <v>91.42857143</v>
      </c>
      <c r="J3" s="33"/>
    </row>
    <row r="4">
      <c r="A4" s="28"/>
      <c r="B4" s="29" t="s">
        <v>23</v>
      </c>
      <c r="C4" s="30" t="s">
        <v>24</v>
      </c>
      <c r="D4" s="29" t="s">
        <v>10</v>
      </c>
      <c r="E4" s="31">
        <v>17.0</v>
      </c>
      <c r="F4" s="34">
        <v>45070.0</v>
      </c>
      <c r="G4" s="31">
        <v>21.5</v>
      </c>
      <c r="H4" s="35">
        <v>63.0</v>
      </c>
      <c r="I4" s="12">
        <f t="shared" si="2"/>
        <v>90</v>
      </c>
      <c r="J4" s="33"/>
    </row>
    <row r="5">
      <c r="A5" s="28"/>
      <c r="B5" s="29" t="s">
        <v>20</v>
      </c>
      <c r="C5" s="30" t="s">
        <v>25</v>
      </c>
      <c r="D5" s="29" t="s">
        <v>22</v>
      </c>
      <c r="E5" s="31">
        <v>18.0</v>
      </c>
      <c r="F5" s="31">
        <v>21.0</v>
      </c>
      <c r="G5" s="31">
        <v>22.5</v>
      </c>
      <c r="H5" s="32">
        <f t="shared" ref="H5:H18" si="3">SUM(E5:G5)</f>
        <v>61.5</v>
      </c>
      <c r="I5" s="12">
        <f t="shared" si="2"/>
        <v>87.85714286</v>
      </c>
      <c r="J5" s="27"/>
    </row>
    <row r="6">
      <c r="A6" s="28"/>
      <c r="B6" s="29" t="s">
        <v>23</v>
      </c>
      <c r="C6" s="30" t="s">
        <v>26</v>
      </c>
      <c r="D6" s="29" t="s">
        <v>10</v>
      </c>
      <c r="E6" s="31">
        <v>16.0</v>
      </c>
      <c r="F6" s="31">
        <v>23.0</v>
      </c>
      <c r="G6" s="31">
        <v>20.5</v>
      </c>
      <c r="H6" s="32">
        <f t="shared" si="3"/>
        <v>59.5</v>
      </c>
      <c r="I6" s="12">
        <f t="shared" si="2"/>
        <v>85</v>
      </c>
      <c r="J6" s="27"/>
    </row>
    <row r="7">
      <c r="A7" s="28"/>
      <c r="B7" s="29" t="s">
        <v>18</v>
      </c>
      <c r="C7" s="30" t="s">
        <v>27</v>
      </c>
      <c r="D7" s="29" t="s">
        <v>10</v>
      </c>
      <c r="E7" s="31">
        <v>19.0</v>
      </c>
      <c r="F7" s="31">
        <v>19.0</v>
      </c>
      <c r="G7" s="31">
        <v>20.0</v>
      </c>
      <c r="H7" s="32">
        <f t="shared" si="3"/>
        <v>58</v>
      </c>
      <c r="I7" s="12">
        <f t="shared" si="2"/>
        <v>82.85714286</v>
      </c>
      <c r="J7" s="27"/>
    </row>
    <row r="8">
      <c r="A8" s="28"/>
      <c r="B8" s="29" t="s">
        <v>23</v>
      </c>
      <c r="C8" s="30" t="s">
        <v>28</v>
      </c>
      <c r="D8" s="29" t="s">
        <v>10</v>
      </c>
      <c r="E8" s="31">
        <v>16.0</v>
      </c>
      <c r="F8" s="31">
        <v>21.0</v>
      </c>
      <c r="G8" s="31">
        <v>21.0</v>
      </c>
      <c r="H8" s="32">
        <f t="shared" si="3"/>
        <v>58</v>
      </c>
      <c r="I8" s="12">
        <f t="shared" si="2"/>
        <v>82.85714286</v>
      </c>
      <c r="J8" s="27"/>
    </row>
    <row r="9">
      <c r="A9" s="28"/>
      <c r="B9" s="29" t="s">
        <v>20</v>
      </c>
      <c r="C9" s="30" t="s">
        <v>29</v>
      </c>
      <c r="D9" s="29" t="s">
        <v>22</v>
      </c>
      <c r="E9" s="31">
        <v>14.0</v>
      </c>
      <c r="F9" s="31">
        <v>20.0</v>
      </c>
      <c r="G9" s="31">
        <v>23.0</v>
      </c>
      <c r="H9" s="32">
        <f t="shared" si="3"/>
        <v>57</v>
      </c>
      <c r="I9" s="12">
        <f t="shared" si="2"/>
        <v>81.42857143</v>
      </c>
      <c r="J9" s="27"/>
    </row>
    <row r="10">
      <c r="A10" s="28"/>
      <c r="B10" s="29" t="s">
        <v>18</v>
      </c>
      <c r="C10" s="30" t="s">
        <v>30</v>
      </c>
      <c r="D10" s="29" t="s">
        <v>10</v>
      </c>
      <c r="E10" s="31">
        <v>16.0</v>
      </c>
      <c r="F10" s="31">
        <v>20.5</v>
      </c>
      <c r="G10" s="31">
        <v>20.0</v>
      </c>
      <c r="H10" s="32">
        <f t="shared" si="3"/>
        <v>56.5</v>
      </c>
      <c r="I10" s="12">
        <f t="shared" si="2"/>
        <v>80.71428571</v>
      </c>
      <c r="J10" s="27"/>
    </row>
    <row r="11">
      <c r="A11" s="28"/>
      <c r="B11" s="29" t="s">
        <v>20</v>
      </c>
      <c r="C11" s="30" t="s">
        <v>31</v>
      </c>
      <c r="D11" s="29" t="s">
        <v>22</v>
      </c>
      <c r="E11" s="31">
        <v>17.0</v>
      </c>
      <c r="F11" s="31">
        <v>19.5</v>
      </c>
      <c r="G11" s="31">
        <v>20.0</v>
      </c>
      <c r="H11" s="32">
        <f t="shared" si="3"/>
        <v>56.5</v>
      </c>
      <c r="I11" s="12">
        <f t="shared" si="2"/>
        <v>80.71428571</v>
      </c>
      <c r="J11" s="27"/>
    </row>
    <row r="12">
      <c r="A12" s="28"/>
      <c r="B12" s="29" t="s">
        <v>23</v>
      </c>
      <c r="C12" s="30" t="s">
        <v>32</v>
      </c>
      <c r="D12" s="29" t="s">
        <v>10</v>
      </c>
      <c r="E12" s="31">
        <v>14.0</v>
      </c>
      <c r="F12" s="31">
        <v>19.0</v>
      </c>
      <c r="G12" s="31">
        <v>18.0</v>
      </c>
      <c r="H12" s="32">
        <f t="shared" si="3"/>
        <v>51</v>
      </c>
      <c r="I12" s="12">
        <f t="shared" si="2"/>
        <v>72.85714286</v>
      </c>
      <c r="J12" s="27"/>
    </row>
    <row r="13">
      <c r="A13" s="28"/>
      <c r="B13" s="29" t="s">
        <v>23</v>
      </c>
      <c r="C13" s="30" t="s">
        <v>33</v>
      </c>
      <c r="D13" s="29" t="s">
        <v>10</v>
      </c>
      <c r="E13" s="31">
        <v>16.5</v>
      </c>
      <c r="F13" s="31">
        <v>14.5</v>
      </c>
      <c r="G13" s="31">
        <v>18.5</v>
      </c>
      <c r="H13" s="32">
        <f t="shared" si="3"/>
        <v>49.5</v>
      </c>
      <c r="I13" s="12">
        <f t="shared" si="2"/>
        <v>70.71428571</v>
      </c>
      <c r="J13" s="27"/>
    </row>
    <row r="14">
      <c r="A14" s="28"/>
      <c r="B14" s="29" t="s">
        <v>23</v>
      </c>
      <c r="C14" s="30" t="s">
        <v>34</v>
      </c>
      <c r="D14" s="29" t="s">
        <v>10</v>
      </c>
      <c r="E14" s="31">
        <v>14.0</v>
      </c>
      <c r="F14" s="31">
        <v>17.0</v>
      </c>
      <c r="G14" s="31">
        <v>17.5</v>
      </c>
      <c r="H14" s="32">
        <f t="shared" si="3"/>
        <v>48.5</v>
      </c>
      <c r="I14" s="12">
        <f t="shared" si="2"/>
        <v>69.28571429</v>
      </c>
      <c r="J14" s="27"/>
    </row>
    <row r="15">
      <c r="A15" s="28"/>
      <c r="B15" s="29" t="s">
        <v>18</v>
      </c>
      <c r="C15" s="30" t="s">
        <v>35</v>
      </c>
      <c r="D15" s="29" t="s">
        <v>10</v>
      </c>
      <c r="E15" s="31">
        <v>15.0</v>
      </c>
      <c r="F15" s="31">
        <v>17.0</v>
      </c>
      <c r="G15" s="31">
        <v>16.0</v>
      </c>
      <c r="H15" s="32">
        <f t="shared" si="3"/>
        <v>48</v>
      </c>
      <c r="I15" s="12">
        <f t="shared" si="2"/>
        <v>68.57142857</v>
      </c>
      <c r="J15" s="27"/>
    </row>
    <row r="16">
      <c r="A16" s="28"/>
      <c r="B16" s="29" t="s">
        <v>23</v>
      </c>
      <c r="C16" s="30" t="s">
        <v>36</v>
      </c>
      <c r="D16" s="29" t="s">
        <v>10</v>
      </c>
      <c r="E16" s="31">
        <v>17.0</v>
      </c>
      <c r="F16" s="31">
        <v>13.0</v>
      </c>
      <c r="G16" s="31">
        <v>16.5</v>
      </c>
      <c r="H16" s="32">
        <f t="shared" si="3"/>
        <v>46.5</v>
      </c>
      <c r="I16" s="12">
        <f t="shared" si="2"/>
        <v>66.42857143</v>
      </c>
      <c r="J16" s="27"/>
    </row>
    <row r="17">
      <c r="A17" s="36"/>
      <c r="B17" s="29" t="s">
        <v>20</v>
      </c>
      <c r="C17" s="30" t="s">
        <v>37</v>
      </c>
      <c r="D17" s="29" t="s">
        <v>22</v>
      </c>
      <c r="E17" s="37">
        <v>15.0</v>
      </c>
      <c r="F17" s="37">
        <v>11.0</v>
      </c>
      <c r="G17" s="37">
        <v>20.0</v>
      </c>
      <c r="H17" s="32">
        <f t="shared" si="3"/>
        <v>46</v>
      </c>
      <c r="I17" s="12">
        <f t="shared" si="2"/>
        <v>65.71428571</v>
      </c>
      <c r="J17" s="27"/>
    </row>
    <row r="18" ht="18.0" customHeight="1">
      <c r="A18" s="28"/>
      <c r="B18" s="29" t="s">
        <v>23</v>
      </c>
      <c r="C18" s="30" t="s">
        <v>38</v>
      </c>
      <c r="D18" s="29" t="s">
        <v>10</v>
      </c>
      <c r="E18" s="31">
        <v>12.0</v>
      </c>
      <c r="F18" s="31">
        <v>10.5</v>
      </c>
      <c r="G18" s="31">
        <v>16.0</v>
      </c>
      <c r="H18" s="32">
        <f t="shared" si="3"/>
        <v>38.5</v>
      </c>
      <c r="I18" s="12">
        <f t="shared" si="2"/>
        <v>55</v>
      </c>
      <c r="J18" s="27"/>
    </row>
    <row r="19" hidden="1">
      <c r="A19" s="15"/>
      <c r="B19" s="16"/>
      <c r="C19" s="38" t="s">
        <v>25</v>
      </c>
      <c r="D19" s="31" t="s">
        <v>22</v>
      </c>
      <c r="E19" s="39">
        <v>18.0</v>
      </c>
      <c r="F19" s="39">
        <v>21.0</v>
      </c>
      <c r="G19" s="39">
        <v>22.5</v>
      </c>
      <c r="H19" s="39">
        <v>61.5</v>
      </c>
      <c r="I19" s="40"/>
      <c r="J19" s="5"/>
    </row>
    <row r="20" hidden="1">
      <c r="A20" s="15"/>
      <c r="B20" s="16"/>
      <c r="C20" s="38" t="s">
        <v>21</v>
      </c>
      <c r="D20" s="31" t="s">
        <v>22</v>
      </c>
      <c r="E20" s="39">
        <v>17.0</v>
      </c>
      <c r="F20" s="39">
        <v>22.0</v>
      </c>
      <c r="G20" s="39">
        <v>25.0</v>
      </c>
      <c r="H20" s="39">
        <v>64.0</v>
      </c>
      <c r="I20" s="40"/>
      <c r="J20" s="5"/>
    </row>
    <row r="21" hidden="1">
      <c r="A21" s="15"/>
      <c r="B21" s="16"/>
      <c r="C21" s="38" t="s">
        <v>37</v>
      </c>
      <c r="D21" s="31" t="s">
        <v>22</v>
      </c>
      <c r="E21" s="39">
        <v>15.0</v>
      </c>
      <c r="F21" s="39">
        <v>11.0</v>
      </c>
      <c r="G21" s="39">
        <v>20.0</v>
      </c>
      <c r="H21" s="39">
        <v>46.0</v>
      </c>
      <c r="I21" s="40"/>
      <c r="J21" s="5"/>
    </row>
    <row r="22" hidden="1">
      <c r="A22" s="15"/>
      <c r="B22" s="16"/>
      <c r="C22" s="38" t="s">
        <v>29</v>
      </c>
      <c r="D22" s="31" t="s">
        <v>22</v>
      </c>
      <c r="E22" s="39">
        <v>14.0</v>
      </c>
      <c r="F22" s="39">
        <v>20.0</v>
      </c>
      <c r="G22" s="39">
        <v>23.0</v>
      </c>
      <c r="H22" s="39">
        <v>57.0</v>
      </c>
      <c r="I22" s="40"/>
      <c r="J22" s="5"/>
    </row>
    <row r="23" hidden="1">
      <c r="A23" s="15"/>
      <c r="B23" s="16"/>
      <c r="C23" s="38" t="s">
        <v>31</v>
      </c>
      <c r="D23" s="31" t="s">
        <v>22</v>
      </c>
      <c r="E23" s="39">
        <v>17.0</v>
      </c>
      <c r="F23" s="39">
        <v>19.5</v>
      </c>
      <c r="G23" s="40"/>
      <c r="H23" s="40"/>
      <c r="I23" s="40"/>
      <c r="J23" s="5"/>
    </row>
    <row r="24">
      <c r="A24" s="15"/>
      <c r="B24" s="16"/>
      <c r="C24" s="41" t="s">
        <v>13</v>
      </c>
      <c r="D24" s="18"/>
      <c r="E24" s="42">
        <f t="shared" ref="E24:I24" si="4">AVERAGE(E2:E5)</f>
        <v>17.25</v>
      </c>
      <c r="F24" s="42">
        <f t="shared" si="4"/>
        <v>11284.375</v>
      </c>
      <c r="G24" s="42">
        <f t="shared" si="4"/>
        <v>23.125</v>
      </c>
      <c r="H24" s="42">
        <f t="shared" si="4"/>
        <v>63.375</v>
      </c>
      <c r="I24" s="42">
        <f t="shared" si="4"/>
        <v>90.53571429</v>
      </c>
      <c r="J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autoFilter ref="$A$1:$I$23">
    <filterColumn colId="1">
      <filters>
        <filter val="AS 2/1/3"/>
        <filter val="AS 2/1/2"/>
        <filter val="AS 2/1/1"/>
      </filters>
    </filterColumn>
    <sortState ref="A1:I23">
      <sortCondition descending="1" ref="H1:H23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9.75"/>
  </cols>
  <sheetData>
    <row r="1">
      <c r="A1" s="43" t="s">
        <v>0</v>
      </c>
      <c r="B1" s="2" t="s">
        <v>1</v>
      </c>
      <c r="C1" s="2" t="s">
        <v>2</v>
      </c>
      <c r="D1" s="2" t="s">
        <v>3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4" t="s">
        <v>7</v>
      </c>
    </row>
    <row r="2">
      <c r="A2" s="28"/>
      <c r="B2" s="44" t="s">
        <v>44</v>
      </c>
      <c r="C2" s="45" t="s">
        <v>45</v>
      </c>
      <c r="D2" s="46" t="s">
        <v>46</v>
      </c>
      <c r="E2" s="47">
        <v>22.5</v>
      </c>
      <c r="F2" s="47">
        <v>29.0</v>
      </c>
      <c r="G2" s="47">
        <v>26.5</v>
      </c>
      <c r="H2" s="47">
        <v>13.0</v>
      </c>
      <c r="I2" s="32">
        <f t="shared" ref="I2:I7" si="1">SUM(E2:H2)</f>
        <v>91</v>
      </c>
      <c r="J2" s="48">
        <f t="shared" ref="J2:J7" si="2">I2*100/89</f>
        <v>102.247191</v>
      </c>
    </row>
    <row r="3">
      <c r="A3" s="28"/>
      <c r="B3" s="44" t="s">
        <v>44</v>
      </c>
      <c r="C3" s="45" t="s">
        <v>47</v>
      </c>
      <c r="D3" s="46" t="s">
        <v>46</v>
      </c>
      <c r="E3" s="47">
        <v>24.0</v>
      </c>
      <c r="F3" s="47">
        <v>27.0</v>
      </c>
      <c r="G3" s="47">
        <v>27.5</v>
      </c>
      <c r="H3" s="47">
        <v>10.5</v>
      </c>
      <c r="I3" s="32">
        <f t="shared" si="1"/>
        <v>89</v>
      </c>
      <c r="J3" s="48">
        <f t="shared" si="2"/>
        <v>100</v>
      </c>
    </row>
    <row r="4">
      <c r="A4" s="28"/>
      <c r="B4" s="44" t="s">
        <v>44</v>
      </c>
      <c r="C4" s="45" t="s">
        <v>48</v>
      </c>
      <c r="D4" s="46" t="s">
        <v>46</v>
      </c>
      <c r="E4" s="47">
        <v>23.0</v>
      </c>
      <c r="F4" s="47">
        <v>25.0</v>
      </c>
      <c r="G4" s="47">
        <v>22.5</v>
      </c>
      <c r="H4" s="47">
        <v>12.5</v>
      </c>
      <c r="I4" s="32">
        <f t="shared" si="1"/>
        <v>83</v>
      </c>
      <c r="J4" s="48">
        <f t="shared" si="2"/>
        <v>93.25842697</v>
      </c>
    </row>
    <row r="5">
      <c r="A5" s="28"/>
      <c r="B5" s="44" t="s">
        <v>44</v>
      </c>
      <c r="C5" s="45" t="s">
        <v>49</v>
      </c>
      <c r="D5" s="46" t="s">
        <v>46</v>
      </c>
      <c r="E5" s="47">
        <v>20.0</v>
      </c>
      <c r="F5" s="47">
        <v>24.0</v>
      </c>
      <c r="G5" s="47">
        <v>19.5</v>
      </c>
      <c r="H5" s="47">
        <v>9.5</v>
      </c>
      <c r="I5" s="32">
        <f t="shared" si="1"/>
        <v>73</v>
      </c>
      <c r="J5" s="48">
        <f t="shared" si="2"/>
        <v>82.02247191</v>
      </c>
    </row>
    <row r="6">
      <c r="A6" s="28"/>
      <c r="B6" s="44" t="s">
        <v>44</v>
      </c>
      <c r="C6" s="45" t="s">
        <v>50</v>
      </c>
      <c r="D6" s="46" t="s">
        <v>46</v>
      </c>
      <c r="E6" s="47">
        <v>20.0</v>
      </c>
      <c r="F6" s="47">
        <v>22.5</v>
      </c>
      <c r="G6" s="47">
        <v>18.0</v>
      </c>
      <c r="H6" s="47">
        <v>11.0</v>
      </c>
      <c r="I6" s="32">
        <f t="shared" si="1"/>
        <v>71.5</v>
      </c>
      <c r="J6" s="48">
        <f t="shared" si="2"/>
        <v>80.33707865</v>
      </c>
    </row>
    <row r="7">
      <c r="A7" s="28"/>
      <c r="B7" s="44" t="s">
        <v>44</v>
      </c>
      <c r="C7" s="45" t="s">
        <v>51</v>
      </c>
      <c r="D7" s="46" t="s">
        <v>46</v>
      </c>
      <c r="E7" s="47">
        <v>21.0</v>
      </c>
      <c r="F7" s="47">
        <v>25.0</v>
      </c>
      <c r="G7" s="47">
        <v>20.5</v>
      </c>
      <c r="H7" s="47">
        <v>5.0</v>
      </c>
      <c r="I7" s="32">
        <f t="shared" si="1"/>
        <v>71.5</v>
      </c>
      <c r="J7" s="48">
        <f t="shared" si="2"/>
        <v>80.33707865</v>
      </c>
    </row>
    <row r="8">
      <c r="A8" s="49"/>
      <c r="B8" s="50"/>
      <c r="C8" s="41" t="s">
        <v>13</v>
      </c>
      <c r="D8" s="18"/>
      <c r="E8" s="42">
        <f t="shared" ref="E8:H8" si="3">AVERAGE(E2:E7)</f>
        <v>21.75</v>
      </c>
      <c r="F8" s="42">
        <f t="shared" si="3"/>
        <v>25.41666667</v>
      </c>
      <c r="G8" s="42">
        <f t="shared" si="3"/>
        <v>22.41666667</v>
      </c>
      <c r="H8" s="42">
        <f t="shared" si="3"/>
        <v>10.25</v>
      </c>
      <c r="I8" s="42">
        <f>AVERAGE(I2:I6)</f>
        <v>81.5</v>
      </c>
      <c r="J8" s="42">
        <f>AVERAGE(J4:J6)</f>
        <v>85.20599251</v>
      </c>
    </row>
    <row r="9">
      <c r="A9" s="51"/>
      <c r="B9" s="51"/>
      <c r="C9" s="51"/>
      <c r="D9" s="51"/>
      <c r="E9" s="51"/>
      <c r="F9" s="51"/>
      <c r="G9" s="51"/>
      <c r="H9" s="51"/>
      <c r="I9" s="51"/>
      <c r="J9" s="51"/>
    </row>
  </sheetData>
  <autoFilter ref="$A$1:$J$7">
    <sortState ref="A1:J7">
      <sortCondition descending="1" ref="I1:I7"/>
    </sortState>
  </autoFil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9.25"/>
  </cols>
  <sheetData>
    <row r="1">
      <c r="A1" s="52" t="s">
        <v>0</v>
      </c>
      <c r="B1" s="53" t="s">
        <v>1</v>
      </c>
      <c r="C1" s="53" t="s">
        <v>2</v>
      </c>
      <c r="D1" s="54" t="s">
        <v>3</v>
      </c>
      <c r="E1" s="54" t="s">
        <v>39</v>
      </c>
      <c r="F1" s="54" t="s">
        <v>40</v>
      </c>
      <c r="G1" s="54" t="s">
        <v>41</v>
      </c>
      <c r="H1" s="55" t="s">
        <v>52</v>
      </c>
      <c r="I1" s="54" t="s">
        <v>53</v>
      </c>
      <c r="J1" s="56" t="s">
        <v>7</v>
      </c>
    </row>
    <row r="2">
      <c r="A2" s="57"/>
      <c r="B2" s="58" t="s">
        <v>54</v>
      </c>
      <c r="C2" s="45" t="s">
        <v>55</v>
      </c>
      <c r="D2" s="59" t="s">
        <v>22</v>
      </c>
      <c r="E2" s="59">
        <v>25.0</v>
      </c>
      <c r="F2" s="59">
        <v>30.0</v>
      </c>
      <c r="G2" s="59">
        <v>28.0</v>
      </c>
      <c r="H2" s="59">
        <v>12.0</v>
      </c>
      <c r="I2" s="60">
        <f t="shared" ref="I2:I7" si="1">SUM(E2:H2)</f>
        <v>95</v>
      </c>
      <c r="J2" s="61">
        <f t="shared" ref="J2:J7" si="2">I2*100/89</f>
        <v>106.741573</v>
      </c>
    </row>
    <row r="3">
      <c r="A3" s="57"/>
      <c r="B3" s="58" t="s">
        <v>54</v>
      </c>
      <c r="C3" s="45" t="s">
        <v>56</v>
      </c>
      <c r="D3" s="59" t="s">
        <v>22</v>
      </c>
      <c r="E3" s="59">
        <v>21.0</v>
      </c>
      <c r="F3" s="59">
        <v>30.0</v>
      </c>
      <c r="G3" s="59">
        <v>26.5</v>
      </c>
      <c r="H3" s="59">
        <v>11.0</v>
      </c>
      <c r="I3" s="60">
        <f t="shared" si="1"/>
        <v>88.5</v>
      </c>
      <c r="J3" s="61">
        <f t="shared" si="2"/>
        <v>99.43820225</v>
      </c>
    </row>
    <row r="4">
      <c r="A4" s="57"/>
      <c r="B4" s="58" t="s">
        <v>54</v>
      </c>
      <c r="C4" s="45" t="s">
        <v>57</v>
      </c>
      <c r="D4" s="59" t="s">
        <v>22</v>
      </c>
      <c r="E4" s="59">
        <v>21.0</v>
      </c>
      <c r="F4" s="59">
        <v>26.0</v>
      </c>
      <c r="G4" s="59">
        <v>22.0</v>
      </c>
      <c r="H4" s="59">
        <v>12.0</v>
      </c>
      <c r="I4" s="60">
        <f t="shared" si="1"/>
        <v>81</v>
      </c>
      <c r="J4" s="61">
        <f t="shared" si="2"/>
        <v>91.01123596</v>
      </c>
    </row>
    <row r="5">
      <c r="A5" s="57"/>
      <c r="B5" s="58" t="s">
        <v>54</v>
      </c>
      <c r="C5" s="45" t="s">
        <v>58</v>
      </c>
      <c r="D5" s="59" t="s">
        <v>22</v>
      </c>
      <c r="E5" s="59">
        <v>19.0</v>
      </c>
      <c r="F5" s="59">
        <v>30.5</v>
      </c>
      <c r="G5" s="59">
        <v>23.0</v>
      </c>
      <c r="H5" s="59">
        <v>6.0</v>
      </c>
      <c r="I5" s="60">
        <f t="shared" si="1"/>
        <v>78.5</v>
      </c>
      <c r="J5" s="61">
        <f t="shared" si="2"/>
        <v>88.20224719</v>
      </c>
    </row>
    <row r="6">
      <c r="A6" s="57"/>
      <c r="B6" s="58" t="s">
        <v>54</v>
      </c>
      <c r="C6" s="45" t="s">
        <v>59</v>
      </c>
      <c r="D6" s="59" t="s">
        <v>22</v>
      </c>
      <c r="E6" s="59">
        <v>21.0</v>
      </c>
      <c r="F6" s="59">
        <v>21.0</v>
      </c>
      <c r="G6" s="59">
        <v>26.5</v>
      </c>
      <c r="H6" s="59">
        <v>8.0</v>
      </c>
      <c r="I6" s="60">
        <f t="shared" si="1"/>
        <v>76.5</v>
      </c>
      <c r="J6" s="61">
        <f t="shared" si="2"/>
        <v>85.95505618</v>
      </c>
    </row>
    <row r="7">
      <c r="A7" s="57"/>
      <c r="B7" s="58" t="s">
        <v>54</v>
      </c>
      <c r="C7" s="45" t="s">
        <v>60</v>
      </c>
      <c r="D7" s="59" t="s">
        <v>22</v>
      </c>
      <c r="E7" s="59">
        <v>18.0</v>
      </c>
      <c r="F7" s="59">
        <v>22.5</v>
      </c>
      <c r="G7" s="59">
        <v>20.5</v>
      </c>
      <c r="H7" s="59">
        <v>10.0</v>
      </c>
      <c r="I7" s="60">
        <f t="shared" si="1"/>
        <v>71</v>
      </c>
      <c r="J7" s="61">
        <f t="shared" si="2"/>
        <v>79.7752809</v>
      </c>
    </row>
    <row r="8">
      <c r="A8" s="15"/>
      <c r="B8" s="16"/>
      <c r="C8" s="41" t="s">
        <v>13</v>
      </c>
      <c r="D8" s="18"/>
      <c r="E8" s="42">
        <f t="shared" ref="E8:J8" si="3">AVERAGE(E2:E7)</f>
        <v>20.83333333</v>
      </c>
      <c r="F8" s="42">
        <f t="shared" si="3"/>
        <v>26.66666667</v>
      </c>
      <c r="G8" s="42">
        <f t="shared" si="3"/>
        <v>24.41666667</v>
      </c>
      <c r="H8" s="42">
        <f t="shared" si="3"/>
        <v>9.833333333</v>
      </c>
      <c r="I8" s="42">
        <f t="shared" si="3"/>
        <v>81.75</v>
      </c>
      <c r="J8" s="42">
        <f t="shared" si="3"/>
        <v>91.85393258</v>
      </c>
    </row>
  </sheetData>
  <autoFilter ref="$A$1:$J$7">
    <sortState ref="A1:J7">
      <sortCondition descending="1" ref="I1:I7"/>
    </sortState>
  </autoFil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63"/>
    <col customWidth="1" min="2" max="2" width="9.38"/>
    <col customWidth="1" min="4" max="4" width="7.63"/>
  </cols>
  <sheetData>
    <row r="1">
      <c r="A1" s="52" t="s">
        <v>0</v>
      </c>
      <c r="B1" s="53" t="s">
        <v>1</v>
      </c>
      <c r="C1" s="53" t="s">
        <v>2</v>
      </c>
      <c r="D1" s="54" t="s">
        <v>3</v>
      </c>
      <c r="E1" s="54" t="s">
        <v>39</v>
      </c>
      <c r="F1" s="54" t="s">
        <v>40</v>
      </c>
      <c r="G1" s="54" t="s">
        <v>61</v>
      </c>
      <c r="H1" s="54" t="s">
        <v>62</v>
      </c>
      <c r="I1" s="54" t="s">
        <v>63</v>
      </c>
      <c r="J1" s="56" t="s">
        <v>7</v>
      </c>
    </row>
    <row r="2">
      <c r="A2" s="36"/>
      <c r="B2" s="44" t="s">
        <v>64</v>
      </c>
      <c r="C2" s="30" t="s">
        <v>65</v>
      </c>
      <c r="D2" s="37" t="s">
        <v>10</v>
      </c>
      <c r="E2" s="37">
        <v>24.0</v>
      </c>
      <c r="F2" s="37">
        <v>26.0</v>
      </c>
      <c r="G2" s="37">
        <v>18.5</v>
      </c>
      <c r="H2" s="37">
        <v>6.0</v>
      </c>
      <c r="I2" s="32">
        <f t="shared" ref="I2:I6" si="1">SUM(E2:H2)</f>
        <v>74.5</v>
      </c>
      <c r="J2" s="48">
        <f t="shared" ref="J2:J6" si="2">I2*100/80</f>
        <v>93.125</v>
      </c>
    </row>
    <row r="3">
      <c r="A3" s="36"/>
      <c r="B3" s="44" t="s">
        <v>64</v>
      </c>
      <c r="C3" s="30" t="s">
        <v>66</v>
      </c>
      <c r="D3" s="37" t="s">
        <v>10</v>
      </c>
      <c r="E3" s="37">
        <v>22.0</v>
      </c>
      <c r="F3" s="37">
        <v>25.5</v>
      </c>
      <c r="G3" s="37">
        <v>17.5</v>
      </c>
      <c r="H3" s="62"/>
      <c r="I3" s="32">
        <f t="shared" si="1"/>
        <v>65</v>
      </c>
      <c r="J3" s="48">
        <f t="shared" si="2"/>
        <v>81.25</v>
      </c>
    </row>
    <row r="4">
      <c r="A4" s="36"/>
      <c r="B4" s="44" t="s">
        <v>64</v>
      </c>
      <c r="C4" s="30" t="s">
        <v>67</v>
      </c>
      <c r="D4" s="37" t="s">
        <v>10</v>
      </c>
      <c r="E4" s="37">
        <v>24.0</v>
      </c>
      <c r="F4" s="37">
        <v>26.0</v>
      </c>
      <c r="G4" s="62"/>
      <c r="H4" s="37">
        <v>3.0</v>
      </c>
      <c r="I4" s="32">
        <f t="shared" si="1"/>
        <v>53</v>
      </c>
      <c r="J4" s="48">
        <f t="shared" si="2"/>
        <v>66.25</v>
      </c>
    </row>
    <row r="5">
      <c r="A5" s="36"/>
      <c r="B5" s="44" t="s">
        <v>64</v>
      </c>
      <c r="C5" s="30" t="s">
        <v>68</v>
      </c>
      <c r="D5" s="37" t="s">
        <v>10</v>
      </c>
      <c r="E5" s="37">
        <v>17.0</v>
      </c>
      <c r="F5" s="37">
        <v>12.5</v>
      </c>
      <c r="G5" s="37">
        <v>15.0</v>
      </c>
      <c r="H5" s="37">
        <v>3.0</v>
      </c>
      <c r="I5" s="32">
        <f t="shared" si="1"/>
        <v>47.5</v>
      </c>
      <c r="J5" s="48">
        <f t="shared" si="2"/>
        <v>59.375</v>
      </c>
    </row>
    <row r="6">
      <c r="A6" s="36"/>
      <c r="B6" s="44" t="s">
        <v>64</v>
      </c>
      <c r="C6" s="30" t="s">
        <v>69</v>
      </c>
      <c r="D6" s="37" t="s">
        <v>10</v>
      </c>
      <c r="E6" s="37">
        <v>15.5</v>
      </c>
      <c r="F6" s="37">
        <v>15.0</v>
      </c>
      <c r="G6" s="37">
        <v>9.5</v>
      </c>
      <c r="H6" s="37">
        <v>3.0</v>
      </c>
      <c r="I6" s="32">
        <f t="shared" si="1"/>
        <v>43</v>
      </c>
      <c r="J6" s="48">
        <f t="shared" si="2"/>
        <v>53.75</v>
      </c>
    </row>
    <row r="7">
      <c r="A7" s="15"/>
      <c r="B7" s="16"/>
      <c r="C7" s="41" t="s">
        <v>13</v>
      </c>
      <c r="D7" s="18"/>
      <c r="E7" s="42">
        <f t="shared" ref="E7:J7" si="3">AVERAGE(E2:E6)</f>
        <v>20.5</v>
      </c>
      <c r="F7" s="42">
        <f t="shared" si="3"/>
        <v>21</v>
      </c>
      <c r="G7" s="42">
        <f t="shared" si="3"/>
        <v>15.125</v>
      </c>
      <c r="H7" s="42">
        <f t="shared" si="3"/>
        <v>3.75</v>
      </c>
      <c r="I7" s="42">
        <f t="shared" si="3"/>
        <v>56.6</v>
      </c>
      <c r="J7" s="42">
        <f t="shared" si="3"/>
        <v>70.75</v>
      </c>
    </row>
  </sheetData>
  <autoFilter ref="$A$1:$J$6">
    <sortState ref="A1:J6">
      <sortCondition descending="1" ref="I1:I6"/>
    </sortState>
  </autoFil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63" t="s">
        <v>0</v>
      </c>
      <c r="B1" s="64" t="s">
        <v>1</v>
      </c>
      <c r="C1" s="64" t="s">
        <v>2</v>
      </c>
      <c r="D1" s="64" t="s">
        <v>3</v>
      </c>
      <c r="E1" s="64" t="s">
        <v>39</v>
      </c>
      <c r="F1" s="64" t="s">
        <v>40</v>
      </c>
      <c r="G1" s="65" t="s">
        <v>16</v>
      </c>
      <c r="H1" s="65" t="s">
        <v>70</v>
      </c>
      <c r="I1" s="65" t="s">
        <v>71</v>
      </c>
      <c r="J1" s="66" t="s">
        <v>7</v>
      </c>
    </row>
    <row r="2">
      <c r="A2" s="67"/>
      <c r="B2" s="68" t="s">
        <v>72</v>
      </c>
      <c r="C2" s="69" t="s">
        <v>31</v>
      </c>
      <c r="D2" s="70" t="s">
        <v>10</v>
      </c>
      <c r="E2" s="71">
        <v>22.5</v>
      </c>
      <c r="F2" s="71">
        <v>30.5</v>
      </c>
      <c r="G2" s="71">
        <v>17.0</v>
      </c>
      <c r="H2" s="71">
        <v>10.0</v>
      </c>
      <c r="I2" s="72">
        <f t="shared" ref="I2:I9" si="1">SUM(E2:H2)</f>
        <v>80</v>
      </c>
      <c r="J2" s="73">
        <f t="shared" ref="J2:J8" si="2">I2*100/80</f>
        <v>100</v>
      </c>
    </row>
    <row r="3">
      <c r="A3" s="67"/>
      <c r="B3" s="68" t="s">
        <v>72</v>
      </c>
      <c r="C3" s="69" t="s">
        <v>73</v>
      </c>
      <c r="D3" s="70" t="s">
        <v>10</v>
      </c>
      <c r="E3" s="71">
        <v>20.0</v>
      </c>
      <c r="F3" s="71">
        <v>29.0</v>
      </c>
      <c r="G3" s="71">
        <v>15.5</v>
      </c>
      <c r="H3" s="71">
        <v>11.0</v>
      </c>
      <c r="I3" s="72">
        <f t="shared" si="1"/>
        <v>75.5</v>
      </c>
      <c r="J3" s="73">
        <f t="shared" si="2"/>
        <v>94.375</v>
      </c>
    </row>
    <row r="4">
      <c r="A4" s="67"/>
      <c r="B4" s="68" t="s">
        <v>72</v>
      </c>
      <c r="C4" s="69" t="s">
        <v>74</v>
      </c>
      <c r="D4" s="70" t="s">
        <v>10</v>
      </c>
      <c r="E4" s="71">
        <v>18.0</v>
      </c>
      <c r="F4" s="71">
        <v>31.0</v>
      </c>
      <c r="G4" s="71">
        <v>14.5</v>
      </c>
      <c r="H4" s="71">
        <v>9.0</v>
      </c>
      <c r="I4" s="72">
        <f t="shared" si="1"/>
        <v>72.5</v>
      </c>
      <c r="J4" s="73">
        <f t="shared" si="2"/>
        <v>90.625</v>
      </c>
    </row>
    <row r="5">
      <c r="A5" s="67"/>
      <c r="B5" s="68" t="s">
        <v>72</v>
      </c>
      <c r="C5" s="69" t="s">
        <v>75</v>
      </c>
      <c r="D5" s="70" t="s">
        <v>10</v>
      </c>
      <c r="E5" s="71">
        <v>21.5</v>
      </c>
      <c r="F5" s="71">
        <v>25.0</v>
      </c>
      <c r="G5" s="71">
        <v>17.0</v>
      </c>
      <c r="H5" s="71">
        <v>7.0</v>
      </c>
      <c r="I5" s="72">
        <f t="shared" si="1"/>
        <v>70.5</v>
      </c>
      <c r="J5" s="73">
        <f t="shared" si="2"/>
        <v>88.125</v>
      </c>
    </row>
    <row r="6">
      <c r="A6" s="67"/>
      <c r="B6" s="68" t="s">
        <v>72</v>
      </c>
      <c r="C6" s="69" t="s">
        <v>76</v>
      </c>
      <c r="D6" s="70" t="s">
        <v>10</v>
      </c>
      <c r="E6" s="71">
        <v>23.0</v>
      </c>
      <c r="F6" s="71">
        <v>18.5</v>
      </c>
      <c r="G6" s="71">
        <v>17.0</v>
      </c>
      <c r="H6" s="71">
        <v>9.0</v>
      </c>
      <c r="I6" s="72">
        <f t="shared" si="1"/>
        <v>67.5</v>
      </c>
      <c r="J6" s="73">
        <f t="shared" si="2"/>
        <v>84.375</v>
      </c>
    </row>
    <row r="7">
      <c r="A7" s="67"/>
      <c r="B7" s="68" t="s">
        <v>72</v>
      </c>
      <c r="C7" s="69" t="s">
        <v>77</v>
      </c>
      <c r="D7" s="70" t="s">
        <v>10</v>
      </c>
      <c r="E7" s="71">
        <v>22.0</v>
      </c>
      <c r="F7" s="71">
        <v>26.5</v>
      </c>
      <c r="G7" s="71">
        <v>13.0</v>
      </c>
      <c r="H7" s="71">
        <v>5.0</v>
      </c>
      <c r="I7" s="72">
        <f t="shared" si="1"/>
        <v>66.5</v>
      </c>
      <c r="J7" s="73">
        <f t="shared" si="2"/>
        <v>83.125</v>
      </c>
    </row>
    <row r="8">
      <c r="A8" s="67"/>
      <c r="B8" s="68" t="s">
        <v>72</v>
      </c>
      <c r="C8" s="69" t="s">
        <v>78</v>
      </c>
      <c r="D8" s="70" t="s">
        <v>10</v>
      </c>
      <c r="E8" s="71">
        <v>23.0</v>
      </c>
      <c r="F8" s="71">
        <v>28.5</v>
      </c>
      <c r="G8" s="74"/>
      <c r="H8" s="71">
        <v>5.0</v>
      </c>
      <c r="I8" s="72">
        <f t="shared" si="1"/>
        <v>56.5</v>
      </c>
      <c r="J8" s="73">
        <f t="shared" si="2"/>
        <v>70.625</v>
      </c>
    </row>
    <row r="9">
      <c r="A9" s="75"/>
      <c r="B9" s="76"/>
      <c r="C9" s="77" t="s">
        <v>13</v>
      </c>
      <c r="D9" s="78"/>
      <c r="E9" s="42">
        <f t="shared" ref="E9:H9" si="3">AVERAGE(E4:E8)</f>
        <v>21.5</v>
      </c>
      <c r="F9" s="42">
        <f t="shared" si="3"/>
        <v>25.9</v>
      </c>
      <c r="G9" s="42">
        <f t="shared" si="3"/>
        <v>15.375</v>
      </c>
      <c r="H9" s="42">
        <f t="shared" si="3"/>
        <v>7</v>
      </c>
      <c r="I9" s="79">
        <f t="shared" si="1"/>
        <v>69.775</v>
      </c>
      <c r="J9" s="80">
        <f>AVERAGE(J5:J8)</f>
        <v>81.5625</v>
      </c>
    </row>
    <row r="10">
      <c r="A10" s="81"/>
      <c r="B10" s="81"/>
      <c r="C10" s="81"/>
      <c r="D10" s="81"/>
      <c r="E10" s="81"/>
      <c r="F10" s="81"/>
      <c r="G10" s="81"/>
      <c r="H10" s="81"/>
      <c r="I10" s="81"/>
      <c r="J10" s="82"/>
    </row>
  </sheetData>
  <autoFilter ref="$A$1:$J$8">
    <sortState ref="A1:J8">
      <sortCondition descending="1" ref="I1:I8"/>
    </sortState>
  </autoFilter>
  <customSheetViews>
    <customSheetView guid="{2F938AAA-D13D-46C4-9C51-A252A1490DDB}" filter="1" showAutoFilter="1">
      <autoFilter ref="$B$1:$J$8">
        <sortState ref="B1:J8">
          <sortCondition descending="1" ref="I1:I8"/>
        </sortState>
      </autoFilter>
    </customSheetView>
    <customSheetView guid="{963B2888-4BCC-4D9D-B5E5-2DBC93FBF7E6}" filter="1" showAutoFilter="1">
      <autoFilter ref="$B$1:$J$8">
        <sortState ref="B1:J8">
          <sortCondition descending="1" ref="I1:I8"/>
        </sortState>
      </autoFilter>
    </customSheetView>
  </customSheetView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52" t="s">
        <v>0</v>
      </c>
      <c r="B1" s="53" t="s">
        <v>1</v>
      </c>
      <c r="C1" s="53" t="s">
        <v>2</v>
      </c>
      <c r="D1" s="54" t="s">
        <v>3</v>
      </c>
      <c r="E1" s="55" t="s">
        <v>79</v>
      </c>
      <c r="F1" s="83" t="s">
        <v>80</v>
      </c>
      <c r="G1" s="55" t="s">
        <v>81</v>
      </c>
      <c r="H1" s="55" t="s">
        <v>82</v>
      </c>
      <c r="I1" s="84" t="s">
        <v>83</v>
      </c>
      <c r="J1" s="56" t="s">
        <v>7</v>
      </c>
      <c r="K1" s="5"/>
    </row>
    <row r="2">
      <c r="A2" s="6"/>
      <c r="B2" s="8" t="s">
        <v>84</v>
      </c>
      <c r="C2" s="8" t="s">
        <v>85</v>
      </c>
      <c r="D2" s="85" t="s">
        <v>46</v>
      </c>
      <c r="E2" s="10">
        <v>7.5</v>
      </c>
      <c r="F2" s="10">
        <v>21.0</v>
      </c>
      <c r="G2" s="10">
        <v>23.0</v>
      </c>
      <c r="H2" s="10">
        <v>17.0</v>
      </c>
      <c r="I2" s="86">
        <f t="shared" ref="I2:I8" si="1">SUM(E2:H2)</f>
        <v>68.5</v>
      </c>
      <c r="J2" s="12">
        <f t="shared" ref="J2:J8" si="2">I2*100/60</f>
        <v>114.1666667</v>
      </c>
      <c r="K2" s="87"/>
    </row>
    <row r="3">
      <c r="A3" s="6"/>
      <c r="B3" s="8" t="s">
        <v>84</v>
      </c>
      <c r="C3" s="8" t="s">
        <v>86</v>
      </c>
      <c r="D3" s="85" t="s">
        <v>46</v>
      </c>
      <c r="E3" s="10">
        <v>8.0</v>
      </c>
      <c r="F3" s="10">
        <v>16.0</v>
      </c>
      <c r="G3" s="10">
        <v>22.5</v>
      </c>
      <c r="H3" s="10">
        <v>18.0</v>
      </c>
      <c r="I3" s="86">
        <f t="shared" si="1"/>
        <v>64.5</v>
      </c>
      <c r="J3" s="12">
        <f t="shared" si="2"/>
        <v>107.5</v>
      </c>
      <c r="K3" s="87"/>
    </row>
    <row r="4">
      <c r="A4" s="6"/>
      <c r="B4" s="8" t="s">
        <v>84</v>
      </c>
      <c r="C4" s="8" t="s">
        <v>87</v>
      </c>
      <c r="D4" s="85" t="s">
        <v>46</v>
      </c>
      <c r="E4" s="10">
        <v>8.5</v>
      </c>
      <c r="F4" s="10">
        <v>15.0</v>
      </c>
      <c r="G4" s="10">
        <v>18.5</v>
      </c>
      <c r="H4" s="10">
        <v>15.0</v>
      </c>
      <c r="I4" s="86">
        <f t="shared" si="1"/>
        <v>57</v>
      </c>
      <c r="J4" s="12">
        <f t="shared" si="2"/>
        <v>95</v>
      </c>
      <c r="K4" s="87"/>
    </row>
    <row r="5">
      <c r="A5" s="6"/>
      <c r="B5" s="8" t="s">
        <v>84</v>
      </c>
      <c r="C5" s="8" t="s">
        <v>88</v>
      </c>
      <c r="D5" s="85" t="s">
        <v>46</v>
      </c>
      <c r="E5" s="10">
        <v>8.0</v>
      </c>
      <c r="F5" s="10">
        <v>17.0</v>
      </c>
      <c r="G5" s="10">
        <v>19.5</v>
      </c>
      <c r="H5" s="10">
        <v>11.0</v>
      </c>
      <c r="I5" s="86">
        <f t="shared" si="1"/>
        <v>55.5</v>
      </c>
      <c r="J5" s="12">
        <f t="shared" si="2"/>
        <v>92.5</v>
      </c>
      <c r="K5" s="87"/>
    </row>
    <row r="6">
      <c r="A6" s="6"/>
      <c r="B6" s="8" t="s">
        <v>84</v>
      </c>
      <c r="C6" s="8" t="s">
        <v>59</v>
      </c>
      <c r="D6" s="85" t="s">
        <v>46</v>
      </c>
      <c r="E6" s="10">
        <v>7.0</v>
      </c>
      <c r="F6" s="10">
        <v>17.0</v>
      </c>
      <c r="G6" s="10">
        <v>18.0</v>
      </c>
      <c r="H6" s="10">
        <v>11.0</v>
      </c>
      <c r="I6" s="86">
        <f t="shared" si="1"/>
        <v>53</v>
      </c>
      <c r="J6" s="12">
        <f t="shared" si="2"/>
        <v>88.33333333</v>
      </c>
      <c r="K6" s="87"/>
    </row>
    <row r="7">
      <c r="A7" s="6"/>
      <c r="B7" s="8" t="s">
        <v>84</v>
      </c>
      <c r="C7" s="8" t="s">
        <v>89</v>
      </c>
      <c r="D7" s="85" t="s">
        <v>46</v>
      </c>
      <c r="E7" s="10">
        <v>6.0</v>
      </c>
      <c r="F7" s="10">
        <v>13.0</v>
      </c>
      <c r="G7" s="10">
        <v>20.0</v>
      </c>
      <c r="H7" s="10">
        <v>11.0</v>
      </c>
      <c r="I7" s="86">
        <f t="shared" si="1"/>
        <v>50</v>
      </c>
      <c r="J7" s="12">
        <f t="shared" si="2"/>
        <v>83.33333333</v>
      </c>
      <c r="K7" s="87"/>
    </row>
    <row r="8">
      <c r="A8" s="6"/>
      <c r="B8" s="8" t="s">
        <v>84</v>
      </c>
      <c r="C8" s="8" t="s">
        <v>90</v>
      </c>
      <c r="D8" s="85" t="s">
        <v>46</v>
      </c>
      <c r="E8" s="10">
        <v>6.0</v>
      </c>
      <c r="F8" s="10">
        <v>12.0</v>
      </c>
      <c r="G8" s="10">
        <v>20.0</v>
      </c>
      <c r="H8" s="10">
        <v>9.0</v>
      </c>
      <c r="I8" s="86">
        <f t="shared" si="1"/>
        <v>47</v>
      </c>
      <c r="J8" s="12">
        <f t="shared" si="2"/>
        <v>78.33333333</v>
      </c>
      <c r="K8" s="87"/>
    </row>
    <row r="9">
      <c r="A9" s="15"/>
      <c r="B9" s="16"/>
      <c r="C9" s="41" t="s">
        <v>13</v>
      </c>
      <c r="D9" s="18"/>
      <c r="E9" s="42">
        <f t="shared" ref="E9:H9" si="3">AVERAGE(E2:E8)</f>
        <v>7.285714286</v>
      </c>
      <c r="F9" s="42">
        <f t="shared" si="3"/>
        <v>15.85714286</v>
      </c>
      <c r="G9" s="42">
        <f t="shared" si="3"/>
        <v>20.21428571</v>
      </c>
      <c r="H9" s="42">
        <f t="shared" si="3"/>
        <v>13.14285714</v>
      </c>
      <c r="I9" s="42">
        <f t="shared" ref="I9:J9" si="4">AVERAGE(I2:I7)</f>
        <v>58.08333333</v>
      </c>
      <c r="J9" s="42">
        <f t="shared" si="4"/>
        <v>96.80555556</v>
      </c>
      <c r="K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autoFilter ref="$A$1:$J$8">
    <sortState ref="A1:J8">
      <sortCondition descending="1" ref="I1:I8"/>
    </sortState>
  </autoFil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8" t="s">
        <v>0</v>
      </c>
      <c r="B1" s="53" t="s">
        <v>1</v>
      </c>
      <c r="C1" s="53" t="s">
        <v>2</v>
      </c>
      <c r="D1" s="89" t="s">
        <v>3</v>
      </c>
      <c r="E1" s="90" t="s">
        <v>39</v>
      </c>
      <c r="F1" s="90" t="s">
        <v>91</v>
      </c>
      <c r="G1" s="90" t="s">
        <v>92</v>
      </c>
      <c r="H1" s="90" t="s">
        <v>93</v>
      </c>
      <c r="I1" s="91" t="s">
        <v>94</v>
      </c>
      <c r="J1" s="92" t="s">
        <v>7</v>
      </c>
    </row>
    <row r="2">
      <c r="A2" s="93"/>
      <c r="B2" s="94" t="s">
        <v>95</v>
      </c>
      <c r="C2" s="95" t="s">
        <v>96</v>
      </c>
      <c r="D2" s="95" t="s">
        <v>10</v>
      </c>
      <c r="E2" s="96">
        <v>25.0</v>
      </c>
      <c r="F2" s="96">
        <v>34.0</v>
      </c>
      <c r="G2" s="96">
        <v>28.5</v>
      </c>
      <c r="H2" s="96">
        <v>9.0</v>
      </c>
      <c r="I2" s="97">
        <f t="shared" ref="I2:I23" si="1">SUM(E2:H2)</f>
        <v>96.5</v>
      </c>
      <c r="J2" s="48">
        <f t="shared" ref="J2:J22" si="2">I2*100/94</f>
        <v>102.6595745</v>
      </c>
    </row>
    <row r="3">
      <c r="A3" s="93"/>
      <c r="B3" s="94" t="s">
        <v>95</v>
      </c>
      <c r="C3" s="95" t="s">
        <v>97</v>
      </c>
      <c r="D3" s="95" t="s">
        <v>10</v>
      </c>
      <c r="E3" s="96">
        <v>23.0</v>
      </c>
      <c r="F3" s="96">
        <v>36.0</v>
      </c>
      <c r="G3" s="96">
        <v>28.5</v>
      </c>
      <c r="H3" s="96">
        <v>8.0</v>
      </c>
      <c r="I3" s="97">
        <f t="shared" si="1"/>
        <v>95.5</v>
      </c>
      <c r="J3" s="48">
        <f t="shared" si="2"/>
        <v>101.5957447</v>
      </c>
    </row>
    <row r="4">
      <c r="A4" s="93"/>
      <c r="B4" s="94" t="s">
        <v>98</v>
      </c>
      <c r="C4" s="95" t="s">
        <v>99</v>
      </c>
      <c r="D4" s="95" t="s">
        <v>22</v>
      </c>
      <c r="E4" s="96">
        <v>25.0</v>
      </c>
      <c r="F4" s="96">
        <v>36.0</v>
      </c>
      <c r="G4" s="96">
        <v>27.5</v>
      </c>
      <c r="H4" s="96">
        <v>6.0</v>
      </c>
      <c r="I4" s="97">
        <f t="shared" si="1"/>
        <v>94.5</v>
      </c>
      <c r="J4" s="48">
        <f t="shared" si="2"/>
        <v>100.5319149</v>
      </c>
    </row>
    <row r="5">
      <c r="A5" s="93"/>
      <c r="B5" s="94" t="s">
        <v>95</v>
      </c>
      <c r="C5" s="95" t="s">
        <v>100</v>
      </c>
      <c r="D5" s="95" t="s">
        <v>10</v>
      </c>
      <c r="E5" s="96">
        <v>25.0</v>
      </c>
      <c r="F5" s="96">
        <v>34.5</v>
      </c>
      <c r="G5" s="96">
        <v>27.0</v>
      </c>
      <c r="H5" s="96">
        <v>7.0</v>
      </c>
      <c r="I5" s="97">
        <f t="shared" si="1"/>
        <v>93.5</v>
      </c>
      <c r="J5" s="48">
        <f t="shared" si="2"/>
        <v>99.46808511</v>
      </c>
    </row>
    <row r="6">
      <c r="A6" s="93"/>
      <c r="B6" s="94" t="s">
        <v>98</v>
      </c>
      <c r="C6" s="95" t="s">
        <v>101</v>
      </c>
      <c r="D6" s="95" t="s">
        <v>22</v>
      </c>
      <c r="E6" s="96">
        <v>21.0</v>
      </c>
      <c r="F6" s="96">
        <v>33.0</v>
      </c>
      <c r="G6" s="96">
        <v>28.5</v>
      </c>
      <c r="H6" s="96">
        <v>7.0</v>
      </c>
      <c r="I6" s="97">
        <f t="shared" si="1"/>
        <v>89.5</v>
      </c>
      <c r="J6" s="48">
        <f t="shared" si="2"/>
        <v>95.21276596</v>
      </c>
    </row>
    <row r="7">
      <c r="A7" s="93"/>
      <c r="B7" s="94" t="s">
        <v>95</v>
      </c>
      <c r="C7" s="95" t="s">
        <v>47</v>
      </c>
      <c r="D7" s="95" t="s">
        <v>10</v>
      </c>
      <c r="E7" s="96">
        <v>22.0</v>
      </c>
      <c r="F7" s="96">
        <v>35.0</v>
      </c>
      <c r="G7" s="96">
        <v>24.5</v>
      </c>
      <c r="H7" s="96">
        <v>7.0</v>
      </c>
      <c r="I7" s="97">
        <f t="shared" si="1"/>
        <v>88.5</v>
      </c>
      <c r="J7" s="48">
        <f t="shared" si="2"/>
        <v>94.14893617</v>
      </c>
    </row>
    <row r="8">
      <c r="A8" s="93"/>
      <c r="B8" s="94" t="s">
        <v>98</v>
      </c>
      <c r="C8" s="95" t="s">
        <v>102</v>
      </c>
      <c r="D8" s="95" t="s">
        <v>22</v>
      </c>
      <c r="E8" s="96">
        <v>23.0</v>
      </c>
      <c r="F8" s="96">
        <v>32.0</v>
      </c>
      <c r="G8" s="96">
        <v>26.5</v>
      </c>
      <c r="H8" s="96">
        <v>7.0</v>
      </c>
      <c r="I8" s="97">
        <f t="shared" si="1"/>
        <v>88.5</v>
      </c>
      <c r="J8" s="48">
        <f t="shared" si="2"/>
        <v>94.14893617</v>
      </c>
    </row>
    <row r="9">
      <c r="A9" s="93"/>
      <c r="B9" s="94" t="s">
        <v>103</v>
      </c>
      <c r="C9" s="95" t="s">
        <v>104</v>
      </c>
      <c r="D9" s="95" t="s">
        <v>46</v>
      </c>
      <c r="E9" s="96">
        <v>22.0</v>
      </c>
      <c r="F9" s="96">
        <v>33.5</v>
      </c>
      <c r="G9" s="96">
        <v>27.0</v>
      </c>
      <c r="H9" s="96">
        <v>4.0</v>
      </c>
      <c r="I9" s="97">
        <f t="shared" si="1"/>
        <v>86.5</v>
      </c>
      <c r="J9" s="48">
        <f t="shared" si="2"/>
        <v>92.0212766</v>
      </c>
    </row>
    <row r="10">
      <c r="A10" s="93"/>
      <c r="B10" s="94" t="s">
        <v>98</v>
      </c>
      <c r="C10" s="95" t="s">
        <v>105</v>
      </c>
      <c r="D10" s="95" t="s">
        <v>22</v>
      </c>
      <c r="E10" s="96">
        <v>22.0</v>
      </c>
      <c r="F10" s="96">
        <v>31.0</v>
      </c>
      <c r="G10" s="96">
        <v>28.0</v>
      </c>
      <c r="H10" s="96">
        <v>5.0</v>
      </c>
      <c r="I10" s="97">
        <f t="shared" si="1"/>
        <v>86</v>
      </c>
      <c r="J10" s="48">
        <f t="shared" si="2"/>
        <v>91.4893617</v>
      </c>
    </row>
    <row r="11">
      <c r="A11" s="93"/>
      <c r="B11" s="94" t="s">
        <v>103</v>
      </c>
      <c r="C11" s="95" t="s">
        <v>106</v>
      </c>
      <c r="D11" s="95" t="s">
        <v>46</v>
      </c>
      <c r="E11" s="96">
        <v>22.0</v>
      </c>
      <c r="F11" s="96">
        <v>28.0</v>
      </c>
      <c r="G11" s="96">
        <v>27.0</v>
      </c>
      <c r="H11" s="96">
        <v>7.0</v>
      </c>
      <c r="I11" s="97">
        <f t="shared" si="1"/>
        <v>84</v>
      </c>
      <c r="J11" s="48">
        <f t="shared" si="2"/>
        <v>89.36170213</v>
      </c>
    </row>
    <row r="12">
      <c r="A12" s="93"/>
      <c r="B12" s="94" t="s">
        <v>95</v>
      </c>
      <c r="C12" s="95" t="s">
        <v>107</v>
      </c>
      <c r="D12" s="95" t="s">
        <v>10</v>
      </c>
      <c r="E12" s="96">
        <v>22.0</v>
      </c>
      <c r="F12" s="96">
        <v>33.5</v>
      </c>
      <c r="G12" s="96">
        <v>18.0</v>
      </c>
      <c r="H12" s="96">
        <v>9.0</v>
      </c>
      <c r="I12" s="97">
        <f t="shared" si="1"/>
        <v>82.5</v>
      </c>
      <c r="J12" s="48">
        <f t="shared" si="2"/>
        <v>87.76595745</v>
      </c>
    </row>
    <row r="13">
      <c r="A13" s="93"/>
      <c r="B13" s="94" t="s">
        <v>95</v>
      </c>
      <c r="C13" s="95" t="s">
        <v>108</v>
      </c>
      <c r="D13" s="95" t="s">
        <v>10</v>
      </c>
      <c r="E13" s="96">
        <v>22.0</v>
      </c>
      <c r="F13" s="96">
        <v>33.0</v>
      </c>
      <c r="G13" s="96">
        <v>19.5</v>
      </c>
      <c r="H13" s="96">
        <v>7.0</v>
      </c>
      <c r="I13" s="97">
        <f t="shared" si="1"/>
        <v>81.5</v>
      </c>
      <c r="J13" s="48">
        <f t="shared" si="2"/>
        <v>86.70212766</v>
      </c>
    </row>
    <row r="14">
      <c r="A14" s="93"/>
      <c r="B14" s="94" t="s">
        <v>95</v>
      </c>
      <c r="C14" s="95" t="s">
        <v>109</v>
      </c>
      <c r="D14" s="95" t="s">
        <v>10</v>
      </c>
      <c r="E14" s="96">
        <v>21.0</v>
      </c>
      <c r="F14" s="96">
        <v>29.5</v>
      </c>
      <c r="G14" s="96">
        <v>28.0</v>
      </c>
      <c r="H14" s="96">
        <v>2.0</v>
      </c>
      <c r="I14" s="97">
        <f t="shared" si="1"/>
        <v>80.5</v>
      </c>
      <c r="J14" s="48">
        <f t="shared" si="2"/>
        <v>85.63829787</v>
      </c>
    </row>
    <row r="15">
      <c r="A15" s="93"/>
      <c r="B15" s="94" t="s">
        <v>103</v>
      </c>
      <c r="C15" s="95" t="s">
        <v>110</v>
      </c>
      <c r="D15" s="95" t="s">
        <v>46</v>
      </c>
      <c r="E15" s="96">
        <v>22.5</v>
      </c>
      <c r="F15" s="96">
        <v>30.0</v>
      </c>
      <c r="G15" s="96">
        <v>21.5</v>
      </c>
      <c r="H15" s="96">
        <v>3.0</v>
      </c>
      <c r="I15" s="97">
        <f t="shared" si="1"/>
        <v>77</v>
      </c>
      <c r="J15" s="48">
        <f t="shared" si="2"/>
        <v>81.91489362</v>
      </c>
    </row>
    <row r="16">
      <c r="A16" s="93"/>
      <c r="B16" s="94" t="s">
        <v>103</v>
      </c>
      <c r="C16" s="95" t="s">
        <v>111</v>
      </c>
      <c r="D16" s="95" t="s">
        <v>46</v>
      </c>
      <c r="E16" s="96">
        <v>17.0</v>
      </c>
      <c r="F16" s="96">
        <v>25.0</v>
      </c>
      <c r="G16" s="96">
        <v>16.0</v>
      </c>
      <c r="H16" s="96">
        <v>4.0</v>
      </c>
      <c r="I16" s="97">
        <f t="shared" si="1"/>
        <v>62</v>
      </c>
      <c r="J16" s="48">
        <f t="shared" si="2"/>
        <v>65.95744681</v>
      </c>
    </row>
    <row r="17">
      <c r="A17" s="93"/>
      <c r="B17" s="94" t="s">
        <v>95</v>
      </c>
      <c r="C17" s="95" t="s">
        <v>112</v>
      </c>
      <c r="D17" s="95" t="s">
        <v>10</v>
      </c>
      <c r="E17" s="96">
        <v>14.5</v>
      </c>
      <c r="F17" s="96">
        <v>19.5</v>
      </c>
      <c r="G17" s="96">
        <v>16.5</v>
      </c>
      <c r="H17" s="96">
        <v>6.0</v>
      </c>
      <c r="I17" s="97">
        <f t="shared" si="1"/>
        <v>56.5</v>
      </c>
      <c r="J17" s="48">
        <f t="shared" si="2"/>
        <v>60.10638298</v>
      </c>
    </row>
    <row r="18">
      <c r="A18" s="93"/>
      <c r="B18" s="94" t="s">
        <v>98</v>
      </c>
      <c r="C18" s="95" t="s">
        <v>113</v>
      </c>
      <c r="D18" s="95" t="s">
        <v>22</v>
      </c>
      <c r="E18" s="96">
        <v>15.0</v>
      </c>
      <c r="F18" s="96">
        <v>18.5</v>
      </c>
      <c r="G18" s="96">
        <v>13.5</v>
      </c>
      <c r="H18" s="96">
        <v>5.0</v>
      </c>
      <c r="I18" s="97">
        <f t="shared" si="1"/>
        <v>52</v>
      </c>
      <c r="J18" s="48">
        <f t="shared" si="2"/>
        <v>55.31914894</v>
      </c>
    </row>
    <row r="19">
      <c r="A19" s="93"/>
      <c r="B19" s="94" t="s">
        <v>103</v>
      </c>
      <c r="C19" s="95" t="s">
        <v>114</v>
      </c>
      <c r="D19" s="95" t="s">
        <v>46</v>
      </c>
      <c r="E19" s="96">
        <v>19.0</v>
      </c>
      <c r="F19" s="96">
        <v>17.0</v>
      </c>
      <c r="G19" s="96">
        <v>9.5</v>
      </c>
      <c r="H19" s="96">
        <v>4.0</v>
      </c>
      <c r="I19" s="97">
        <f t="shared" si="1"/>
        <v>49.5</v>
      </c>
      <c r="J19" s="48">
        <f t="shared" si="2"/>
        <v>52.65957447</v>
      </c>
    </row>
    <row r="20">
      <c r="A20" s="93"/>
      <c r="B20" s="94" t="s">
        <v>103</v>
      </c>
      <c r="C20" s="95" t="s">
        <v>115</v>
      </c>
      <c r="D20" s="95" t="s">
        <v>46</v>
      </c>
      <c r="E20" s="96">
        <v>11.0</v>
      </c>
      <c r="F20" s="96">
        <v>19.0</v>
      </c>
      <c r="G20" s="96">
        <v>17.0</v>
      </c>
      <c r="H20" s="96">
        <v>2.0</v>
      </c>
      <c r="I20" s="97">
        <f t="shared" si="1"/>
        <v>49</v>
      </c>
      <c r="J20" s="48">
        <f t="shared" si="2"/>
        <v>52.12765957</v>
      </c>
    </row>
    <row r="21">
      <c r="A21" s="93"/>
      <c r="B21" s="94" t="s">
        <v>98</v>
      </c>
      <c r="C21" s="95" t="s">
        <v>116</v>
      </c>
      <c r="D21" s="95" t="s">
        <v>22</v>
      </c>
      <c r="E21" s="96">
        <v>6.0</v>
      </c>
      <c r="F21" s="96">
        <v>11.0</v>
      </c>
      <c r="G21" s="96">
        <v>5.5</v>
      </c>
      <c r="H21" s="96">
        <v>2.0</v>
      </c>
      <c r="I21" s="97">
        <f t="shared" si="1"/>
        <v>24.5</v>
      </c>
      <c r="J21" s="48">
        <f t="shared" si="2"/>
        <v>26.06382979</v>
      </c>
    </row>
    <row r="22">
      <c r="A22" s="93"/>
      <c r="B22" s="94" t="s">
        <v>103</v>
      </c>
      <c r="C22" s="95" t="s">
        <v>117</v>
      </c>
      <c r="D22" s="95" t="s">
        <v>46</v>
      </c>
      <c r="E22" s="98"/>
      <c r="F22" s="96">
        <v>21.5</v>
      </c>
      <c r="G22" s="98"/>
      <c r="H22" s="96">
        <v>1.0</v>
      </c>
      <c r="I22" s="97">
        <f t="shared" si="1"/>
        <v>22.5</v>
      </c>
      <c r="J22" s="48">
        <f t="shared" si="2"/>
        <v>23.93617021</v>
      </c>
    </row>
    <row r="23">
      <c r="A23" s="99"/>
      <c r="B23" s="100"/>
      <c r="C23" s="41" t="s">
        <v>13</v>
      </c>
      <c r="D23" s="76"/>
      <c r="E23" s="42">
        <f t="shared" ref="E23:F23" si="3">AVERAGE(E16:E22)</f>
        <v>13.75</v>
      </c>
      <c r="F23" s="42">
        <f t="shared" si="3"/>
        <v>18.78571429</v>
      </c>
      <c r="G23" s="42">
        <f>AVERAGE(G16:G21)</f>
        <v>13</v>
      </c>
      <c r="H23" s="42">
        <f>AVERAGE(H16:H22)</f>
        <v>3.428571429</v>
      </c>
      <c r="I23" s="101">
        <f t="shared" si="1"/>
        <v>48.96428571</v>
      </c>
      <c r="J23" s="102">
        <f>AVERAGE(J2:J22)</f>
        <v>78.03951368</v>
      </c>
    </row>
  </sheetData>
  <autoFilter ref="$B$1:$J$22">
    <sortState ref="B1:J22">
      <sortCondition descending="1" ref="I1:I22"/>
      <sortCondition descending="1" ref="J1:J22"/>
    </sortState>
  </autoFil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8" t="s">
        <v>0</v>
      </c>
      <c r="B1" s="103" t="s">
        <v>1</v>
      </c>
      <c r="C1" s="103" t="s">
        <v>2</v>
      </c>
      <c r="D1" s="53" t="s">
        <v>3</v>
      </c>
      <c r="E1" s="54" t="s">
        <v>39</v>
      </c>
      <c r="F1" s="54" t="s">
        <v>118</v>
      </c>
      <c r="G1" s="54" t="s">
        <v>119</v>
      </c>
      <c r="H1" s="54" t="s">
        <v>92</v>
      </c>
      <c r="I1" s="90" t="s">
        <v>120</v>
      </c>
      <c r="J1" s="90" t="s">
        <v>121</v>
      </c>
      <c r="K1" s="104" t="s">
        <v>7</v>
      </c>
    </row>
    <row r="2">
      <c r="A2" s="28"/>
      <c r="B2" s="105" t="s">
        <v>122</v>
      </c>
      <c r="C2" s="8" t="s">
        <v>123</v>
      </c>
      <c r="D2" s="106" t="s">
        <v>46</v>
      </c>
      <c r="E2" s="107">
        <v>20.0</v>
      </c>
      <c r="F2" s="107">
        <v>24.0</v>
      </c>
      <c r="G2" s="107">
        <v>5.0</v>
      </c>
      <c r="H2" s="107">
        <v>29.0</v>
      </c>
      <c r="I2" s="107">
        <v>5.0</v>
      </c>
      <c r="J2" s="108">
        <f t="shared" ref="J2:J9" si="1">SUM(E2:I2)</f>
        <v>83</v>
      </c>
      <c r="K2" s="109">
        <f t="shared" ref="K2:K9" si="2">J2*100/90</f>
        <v>92.22222222</v>
      </c>
    </row>
    <row r="3">
      <c r="A3" s="110"/>
      <c r="B3" s="105" t="s">
        <v>122</v>
      </c>
      <c r="C3" s="8" t="s">
        <v>124</v>
      </c>
      <c r="D3" s="106" t="s">
        <v>46</v>
      </c>
      <c r="E3" s="111">
        <v>22.0</v>
      </c>
      <c r="F3" s="111">
        <v>18.0</v>
      </c>
      <c r="G3" s="111">
        <v>3.0</v>
      </c>
      <c r="H3" s="111">
        <v>27.5</v>
      </c>
      <c r="I3" s="111">
        <v>5.0</v>
      </c>
      <c r="J3" s="86">
        <f t="shared" si="1"/>
        <v>75.5</v>
      </c>
      <c r="K3" s="12">
        <f t="shared" si="2"/>
        <v>83.88888889</v>
      </c>
    </row>
    <row r="4">
      <c r="A4" s="28"/>
      <c r="B4" s="105" t="s">
        <v>122</v>
      </c>
      <c r="C4" s="8" t="s">
        <v>125</v>
      </c>
      <c r="D4" s="106" t="s">
        <v>46</v>
      </c>
      <c r="E4" s="107">
        <v>21.5</v>
      </c>
      <c r="F4" s="107">
        <v>20.0</v>
      </c>
      <c r="G4" s="107">
        <v>3.0</v>
      </c>
      <c r="H4" s="107">
        <v>21.0</v>
      </c>
      <c r="I4" s="107">
        <v>4.0</v>
      </c>
      <c r="J4" s="108">
        <f t="shared" si="1"/>
        <v>69.5</v>
      </c>
      <c r="K4" s="109">
        <f t="shared" si="2"/>
        <v>77.22222222</v>
      </c>
    </row>
    <row r="5">
      <c r="A5" s="28"/>
      <c r="B5" s="105" t="s">
        <v>122</v>
      </c>
      <c r="C5" s="8" t="s">
        <v>126</v>
      </c>
      <c r="D5" s="106" t="s">
        <v>46</v>
      </c>
      <c r="E5" s="107">
        <v>18.0</v>
      </c>
      <c r="F5" s="107">
        <v>18.0</v>
      </c>
      <c r="G5" s="107">
        <v>3.0</v>
      </c>
      <c r="H5" s="107">
        <v>25.0</v>
      </c>
      <c r="I5" s="107">
        <v>3.0</v>
      </c>
      <c r="J5" s="108">
        <f t="shared" si="1"/>
        <v>67</v>
      </c>
      <c r="K5" s="109">
        <f t="shared" si="2"/>
        <v>74.44444444</v>
      </c>
    </row>
    <row r="6">
      <c r="A6" s="112"/>
      <c r="B6" s="105" t="s">
        <v>122</v>
      </c>
      <c r="C6" s="8" t="s">
        <v>127</v>
      </c>
      <c r="D6" s="106" t="s">
        <v>46</v>
      </c>
      <c r="E6" s="111">
        <v>19.0</v>
      </c>
      <c r="F6" s="111">
        <v>18.0</v>
      </c>
      <c r="G6" s="111">
        <v>5.0</v>
      </c>
      <c r="H6" s="111">
        <v>17.5</v>
      </c>
      <c r="I6" s="113">
        <v>5.0</v>
      </c>
      <c r="J6" s="86">
        <f t="shared" si="1"/>
        <v>64.5</v>
      </c>
      <c r="K6" s="12">
        <f t="shared" si="2"/>
        <v>71.66666667</v>
      </c>
    </row>
    <row r="7">
      <c r="A7" s="36"/>
      <c r="B7" s="105" t="s">
        <v>122</v>
      </c>
      <c r="C7" s="8" t="s">
        <v>128</v>
      </c>
      <c r="D7" s="106" t="s">
        <v>46</v>
      </c>
      <c r="E7" s="114">
        <v>20.0</v>
      </c>
      <c r="F7" s="114">
        <v>20.0</v>
      </c>
      <c r="G7" s="114">
        <v>2.0</v>
      </c>
      <c r="H7" s="114">
        <v>17.0</v>
      </c>
      <c r="I7" s="114">
        <v>2.0</v>
      </c>
      <c r="J7" s="108">
        <f t="shared" si="1"/>
        <v>61</v>
      </c>
      <c r="K7" s="109">
        <f t="shared" si="2"/>
        <v>67.77777778</v>
      </c>
    </row>
    <row r="8">
      <c r="A8" s="28"/>
      <c r="B8" s="105" t="s">
        <v>122</v>
      </c>
      <c r="C8" s="8" t="s">
        <v>129</v>
      </c>
      <c r="D8" s="106" t="s">
        <v>46</v>
      </c>
      <c r="E8" s="107">
        <v>20.0</v>
      </c>
      <c r="F8" s="107">
        <v>20.0</v>
      </c>
      <c r="G8" s="107">
        <v>3.0</v>
      </c>
      <c r="H8" s="107">
        <v>15.0</v>
      </c>
      <c r="I8" s="107">
        <v>0.0</v>
      </c>
      <c r="J8" s="108">
        <f t="shared" si="1"/>
        <v>58</v>
      </c>
      <c r="K8" s="109">
        <f t="shared" si="2"/>
        <v>64.44444444</v>
      </c>
    </row>
    <row r="9">
      <c r="A9" s="36"/>
      <c r="B9" s="105" t="s">
        <v>122</v>
      </c>
      <c r="C9" s="8" t="s">
        <v>130</v>
      </c>
      <c r="D9" s="106" t="s">
        <v>46</v>
      </c>
      <c r="E9" s="114">
        <v>18.5</v>
      </c>
      <c r="F9" s="114">
        <v>16.0</v>
      </c>
      <c r="G9" s="114">
        <v>4.0</v>
      </c>
      <c r="H9" s="114">
        <v>12.0</v>
      </c>
      <c r="I9" s="114">
        <v>5.0</v>
      </c>
      <c r="J9" s="108">
        <f t="shared" si="1"/>
        <v>55.5</v>
      </c>
      <c r="K9" s="109">
        <f t="shared" si="2"/>
        <v>61.66666667</v>
      </c>
    </row>
    <row r="10">
      <c r="A10" s="115"/>
      <c r="B10" s="116"/>
      <c r="C10" s="117" t="s">
        <v>13</v>
      </c>
      <c r="D10" s="116"/>
      <c r="E10" s="118">
        <f t="shared" ref="E10:K10" si="3">AVERAGE(E2:E9)</f>
        <v>19.875</v>
      </c>
      <c r="F10" s="118">
        <f t="shared" si="3"/>
        <v>19.25</v>
      </c>
      <c r="G10" s="118">
        <f t="shared" si="3"/>
        <v>3.5</v>
      </c>
      <c r="H10" s="118">
        <f t="shared" si="3"/>
        <v>20.5</v>
      </c>
      <c r="I10" s="118">
        <f t="shared" si="3"/>
        <v>3.625</v>
      </c>
      <c r="J10" s="118">
        <f t="shared" si="3"/>
        <v>66.75</v>
      </c>
      <c r="K10" s="119">
        <f t="shared" si="3"/>
        <v>74.16666667</v>
      </c>
    </row>
    <row r="23">
      <c r="H23" s="120"/>
    </row>
  </sheetData>
  <autoFilter ref="$A$1:$K$9">
    <sortState ref="A1:K9">
      <sortCondition descending="1" ref="J1:J9"/>
    </sortState>
  </autoFilter>
  <drawing r:id="rId1"/>
</worksheet>
</file>